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0"/>
  </bookViews>
  <sheets>
    <sheet name="Calendario" sheetId="1" r:id="rId1"/>
  </sheets>
  <definedNames>
    <definedName name="_xlfn.IFERROR" hidden="1">#NAME?</definedName>
    <definedName name="_xlfn.NETWORKDAYS.INTL" hidden="1">#NAME?</definedName>
    <definedName name="_xlfn.WORKDAY.INTL" hidden="1">#NAME?</definedName>
    <definedName name="ANUAL" localSheetId="0">'Calendario'!$F$4</definedName>
    <definedName name="_xlnm.Print_Area" localSheetId="0">'Calendario'!$B$3:$AH$32</definedName>
    <definedName name="Días_Fertil" localSheetId="0">'Calendario'!$AI$4:$AI$13</definedName>
    <definedName name="MES_1">DATE(YEAR('Calendario'!ANUAL),MONTH('Calendario'!ANUAL),1)</definedName>
    <definedName name="Mes_10">DATE(YEAR('Calendario'!ANUAL),MONTH('Calendario'!ANUAL)+9,1)</definedName>
    <definedName name="Mes_11">DATE(YEAR('Calendario'!ANUAL),MONTH('Calendario'!ANUAL)+10,1)</definedName>
    <definedName name="Mes_12">DATE(YEAR('Calendario'!ANUAL),MONTH('Calendario'!ANUAL)+11,1)</definedName>
    <definedName name="MES_2">DATE(YEAR('Calendario'!ANUAL),MONTH('Calendario'!ANUAL)+1,1)</definedName>
    <definedName name="Mes_3">DATE(YEAR('Calendario'!ANUAL),MONTH('Calendario'!ANUAL)+2,1)</definedName>
    <definedName name="Mes_4">DATE(YEAR('Calendario'!ANUAL),MONTH('Calendario'!ANUAL)+3,1)</definedName>
    <definedName name="Mes_5">DATE(YEAR('Calendario'!ANUAL),MONTH('Calendario'!ANUAL)+4,1)</definedName>
    <definedName name="Mes_6">DATE(YEAR('Calendario'!ANUAL),MONTH('Calendario'!ANUAL)+5,1)</definedName>
    <definedName name="Mes_7">DATE(YEAR('Calendario'!ANUAL),MONTH('Calendario'!ANUAL)+6,1)</definedName>
    <definedName name="Mes_8">DATE(YEAR('Calendario'!ANUAL),MONTH('Calendario'!ANUAL)+7,1)</definedName>
    <definedName name="Mes_9">DATE(YEAR('Calendario'!ANUAL),MONTH('Calendario'!ANUAL)+8,1)</definedName>
    <definedName name="Posible_parto" localSheetId="0">'Calendario'!$AI$17:$AI$41</definedName>
    <definedName name="XX">'Calendario'!#REF!</definedName>
    <definedName name="Z_F07BAD60_2C1B_46D1_B6C7_4FD069B487CA_.wvu.PrintArea" localSheetId="0" hidden="1">'Calendario'!$C$3:$Y$32</definedName>
  </definedNames>
  <calcPr fullCalcOnLoad="1"/>
</workbook>
</file>

<file path=xl/sharedStrings.xml><?xml version="1.0" encoding="utf-8"?>
<sst xmlns="http://schemas.openxmlformats.org/spreadsheetml/2006/main" count="94" uniqueCount="16">
  <si>
    <t>L</t>
  </si>
  <si>
    <t>M</t>
  </si>
  <si>
    <t>J</t>
  </si>
  <si>
    <t>V</t>
  </si>
  <si>
    <t>S</t>
  </si>
  <si>
    <t>D</t>
  </si>
  <si>
    <t>FECHAS POSIBLE PARTO</t>
  </si>
  <si>
    <t>Tiempo transcurrido desde la fecha de la última menstruación  hasta fecha posible Parto</t>
  </si>
  <si>
    <t>Excelgratis.com</t>
  </si>
  <si>
    <t xml:space="preserve">  FECHAS POSIBLE EMBARAZO</t>
  </si>
  <si>
    <t>Enlace a la página</t>
  </si>
  <si>
    <t>Calendario de embarazo</t>
  </si>
  <si>
    <t>Introduce la fecha primer día última menstruación</t>
  </si>
  <si>
    <t>Como cualquier otra herramienta online, el calendario de maternidad ofrece un resultado orientativo. Si quieres conocer exactamente de cuántas semanas estás embarazada, cuál fue el día de la concepción y cuál es tu fecha probable de parto te recomendamos que consultes con tu especialista.</t>
  </si>
  <si>
    <t>Si solo quieres visualizar las fechas desde el inicio de la última menstruación a la FPP pincha sobre el check de verificación</t>
  </si>
  <si>
    <t>Añade la duración de tu ciclo menstrual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</si>
</sst>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"/>
    <numFmt numFmtId="165" formatCode="d;;;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mm/dd/yy"/>
    <numFmt numFmtId="171" formatCode="d"/>
    <numFmt numFmtId="172" formatCode="d;;"/>
    <numFmt numFmtId="173" formatCode="mmm"/>
    <numFmt numFmtId="174" formatCode="mmm\-yyyy"/>
    <numFmt numFmtId="175" formatCode="[$-F800]dddd\,\ mmmm\ dd\,\ yyyy"/>
    <numFmt numFmtId="176" formatCode="#,##0\ ;[Red]\-#,##0\ ;;@"/>
    <numFmt numFmtId="177" formatCode="[$-C0A]dddd\,\ dd&quot; de &quot;mmmm&quot; de &quot;yyyy"/>
    <numFmt numFmtId="178" formatCode="0.0"/>
    <numFmt numFmtId="179" formatCode="&quot;Descripción&quot;"/>
    <numFmt numFmtId="180" formatCode="m"/>
    <numFmt numFmtId="181" formatCode="&quot;Año &quot;"/>
    <numFmt numFmtId="182" formatCode="&quot;Año &quot;\ 0"/>
    <numFmt numFmtId="183" formatCode="&quot;El año &quot;\ 0"/>
    <numFmt numFmtId="184" formatCode="#,##0\ &quot;€&quot;"/>
    <numFmt numFmtId="185" formatCode="#,##0\ _€"/>
    <numFmt numFmtId="186" formatCode="[$-C0A]mmmm\-yy;@"/>
    <numFmt numFmtId="187" formatCode="d\-m\-yyyy;@"/>
    <numFmt numFmtId="188" formatCode="mmmm\-yyyy;@"/>
    <numFmt numFmtId="189" formatCode="&quot;año nuevo&quot;"/>
    <numFmt numFmtId="190" formatCode="[$-C0A]mmmm\-yyyy;@"/>
    <numFmt numFmtId="191" formatCode="mm/yyyy"/>
    <numFmt numFmtId="192" formatCode="mmmm\-yyyy"/>
    <numFmt numFmtId="193" formatCode="dd"/>
    <numFmt numFmtId="194" formatCode="0\ \-"/>
    <numFmt numFmtId="195" formatCode="dd/mm/yy;@"/>
    <numFmt numFmtId="196" formatCode="mm"/>
    <numFmt numFmtId="197" formatCode="&quot;Días : &quot;\ 0"/>
    <numFmt numFmtId="198" formatCode="\Fe\chyy"/>
    <numFmt numFmtId="199" formatCode="&quot;Total en días  &quot;\ 0"/>
    <numFmt numFmtId="200" formatCode="dd\-mm\-yy;@"/>
    <numFmt numFmtId="201" formatCode="[$-C0A]dddd\,\ d&quot; de &quot;mmmm&quot; de &quot;yyyy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Nirmala UI"/>
      <family val="2"/>
    </font>
    <font>
      <sz val="11"/>
      <color indexed="9"/>
      <name val="Nirmala UI"/>
      <family val="2"/>
    </font>
    <font>
      <sz val="24"/>
      <color indexed="49"/>
      <name val="Nirmala UI"/>
      <family val="2"/>
    </font>
    <font>
      <b/>
      <u val="single"/>
      <sz val="8"/>
      <color indexed="17"/>
      <name val="Nirmala UI"/>
      <family val="2"/>
    </font>
    <font>
      <sz val="11"/>
      <name val="Nirmala UI"/>
      <family val="2"/>
    </font>
    <font>
      <b/>
      <i/>
      <sz val="10"/>
      <color indexed="9"/>
      <name val="Nirmala UI"/>
      <family val="2"/>
    </font>
    <font>
      <sz val="12"/>
      <color indexed="8"/>
      <name val="Nirmala UI"/>
      <family val="2"/>
    </font>
    <font>
      <sz val="10"/>
      <name val="Nirmala UI"/>
      <family val="2"/>
    </font>
    <font>
      <b/>
      <sz val="11"/>
      <color indexed="8"/>
      <name val="Nirmala UI"/>
      <family val="2"/>
    </font>
    <font>
      <b/>
      <sz val="11"/>
      <color indexed="9"/>
      <name val="Nirmala UI"/>
      <family val="2"/>
    </font>
    <font>
      <sz val="8"/>
      <color indexed="50"/>
      <name val="Nirmala UI"/>
      <family val="2"/>
    </font>
    <font>
      <b/>
      <sz val="11"/>
      <name val="Nirmala UI"/>
      <family val="2"/>
    </font>
    <font>
      <b/>
      <sz val="10"/>
      <name val="Nirmala UI"/>
      <family val="2"/>
    </font>
    <font>
      <sz val="10"/>
      <color indexed="8"/>
      <name val="Nirmala UI"/>
      <family val="2"/>
    </font>
    <font>
      <sz val="10"/>
      <color indexed="10"/>
      <name val="Nirmala UI"/>
      <family val="2"/>
    </font>
    <font>
      <b/>
      <u val="single"/>
      <sz val="10"/>
      <color indexed="10"/>
      <name val="Nirmala UI"/>
      <family val="2"/>
    </font>
    <font>
      <i/>
      <sz val="10"/>
      <color indexed="9"/>
      <name val="Nirmala UI"/>
      <family val="2"/>
    </font>
    <font>
      <b/>
      <sz val="2"/>
      <color indexed="50"/>
      <name val="Nirmala UI"/>
      <family val="2"/>
    </font>
    <font>
      <b/>
      <u val="single"/>
      <sz val="10"/>
      <color indexed="30"/>
      <name val="Nirmala UI"/>
      <family val="2"/>
    </font>
    <font>
      <sz val="11"/>
      <color indexed="50"/>
      <name val="Nirmala UI"/>
      <family val="2"/>
    </font>
    <font>
      <sz val="12"/>
      <name val="Nirmala UI"/>
      <family val="2"/>
    </font>
    <font>
      <sz val="10"/>
      <color indexed="9"/>
      <name val="Nirmala UI"/>
      <family val="2"/>
    </font>
    <font>
      <b/>
      <sz val="10"/>
      <color indexed="49"/>
      <name val="Nirmala UI"/>
      <family val="2"/>
    </font>
    <font>
      <b/>
      <sz val="9"/>
      <color indexed="9"/>
      <name val="Nirmala UI"/>
      <family val="2"/>
    </font>
    <font>
      <sz val="9"/>
      <color indexed="8"/>
      <name val="Nirmala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Nirmala UI"/>
      <family val="2"/>
    </font>
    <font>
      <sz val="11"/>
      <color theme="0"/>
      <name val="Nirmala UI"/>
      <family val="2"/>
    </font>
    <font>
      <sz val="24"/>
      <color rgb="FF41C3A4"/>
      <name val="Nirmala UI"/>
      <family val="2"/>
    </font>
    <font>
      <b/>
      <u val="single"/>
      <sz val="8"/>
      <color rgb="FF00B050"/>
      <name val="Nirmala UI"/>
      <family val="2"/>
    </font>
    <font>
      <b/>
      <i/>
      <sz val="10"/>
      <color theme="0"/>
      <name val="Nirmala UI"/>
      <family val="2"/>
    </font>
    <font>
      <sz val="12"/>
      <color theme="1"/>
      <name val="Nirmala UI"/>
      <family val="2"/>
    </font>
    <font>
      <b/>
      <sz val="11"/>
      <color theme="1"/>
      <name val="Nirmala UI"/>
      <family val="2"/>
    </font>
    <font>
      <b/>
      <sz val="11"/>
      <color theme="0"/>
      <name val="Nirmala UI"/>
      <family val="2"/>
    </font>
    <font>
      <sz val="8"/>
      <color rgb="FF92D050"/>
      <name val="Nirmala UI"/>
      <family val="2"/>
    </font>
    <font>
      <sz val="10"/>
      <color theme="1"/>
      <name val="Nirmala UI"/>
      <family val="2"/>
    </font>
    <font>
      <sz val="10"/>
      <color rgb="FFFF0000"/>
      <name val="Nirmala UI"/>
      <family val="2"/>
    </font>
    <font>
      <b/>
      <u val="single"/>
      <sz val="10"/>
      <color rgb="FFFF0000"/>
      <name val="Nirmala UI"/>
      <family val="2"/>
    </font>
    <font>
      <i/>
      <sz val="10"/>
      <color theme="0"/>
      <name val="Nirmala UI"/>
      <family val="2"/>
    </font>
    <font>
      <b/>
      <sz val="2"/>
      <color rgb="FF92D050"/>
      <name val="Nirmala UI"/>
      <family val="2"/>
    </font>
    <font>
      <b/>
      <u val="single"/>
      <sz val="10"/>
      <color rgb="FF0070C0"/>
      <name val="Nirmala UI"/>
      <family val="2"/>
    </font>
    <font>
      <sz val="11"/>
      <color rgb="FF92D050"/>
      <name val="Nirmala UI"/>
      <family val="2"/>
    </font>
    <font>
      <sz val="10"/>
      <color theme="0"/>
      <name val="Nirmala UI"/>
      <family val="2"/>
    </font>
    <font>
      <b/>
      <sz val="10"/>
      <color rgb="FF41C3A4"/>
      <name val="Nirmala UI"/>
      <family val="2"/>
    </font>
    <font>
      <b/>
      <sz val="9"/>
      <color theme="0"/>
      <name val="Nirmala UI"/>
      <family val="2"/>
    </font>
    <font>
      <sz val="9"/>
      <color theme="1"/>
      <name val="Nirmala U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5FCDB3"/>
        <bgColor indexed="64"/>
      </patternFill>
    </fill>
    <fill>
      <patternFill patternType="gray0625">
        <fgColor theme="0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66" fillId="33" borderId="0" xfId="0" applyFont="1" applyFill="1" applyBorder="1" applyAlignment="1" applyProtection="1">
      <alignment/>
      <protection locked="0"/>
    </xf>
    <xf numFmtId="0" fontId="67" fillId="33" borderId="0" xfId="0" applyFont="1" applyFill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/>
      <protection locked="0"/>
    </xf>
    <xf numFmtId="0" fontId="66" fillId="33" borderId="0" xfId="0" applyFont="1" applyFill="1" applyAlignment="1" applyProtection="1">
      <alignment/>
      <protection locked="0"/>
    </xf>
    <xf numFmtId="0" fontId="65" fillId="0" borderId="0" xfId="0" applyFont="1" applyAlignment="1">
      <alignment/>
    </xf>
    <xf numFmtId="0" fontId="66" fillId="33" borderId="10" xfId="0" applyFont="1" applyFill="1" applyBorder="1" applyAlignment="1" applyProtection="1">
      <alignment/>
      <protection locked="0"/>
    </xf>
    <xf numFmtId="0" fontId="66" fillId="34" borderId="11" xfId="0" applyFont="1" applyFill="1" applyBorder="1" applyAlignment="1" applyProtection="1">
      <alignment horizontal="center" vertical="center" wrapText="1"/>
      <protection locked="0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 applyProtection="1">
      <alignment horizontal="center" vertical="center" wrapText="1"/>
      <protection locked="0"/>
    </xf>
    <xf numFmtId="0" fontId="68" fillId="0" borderId="14" xfId="0" applyFont="1" applyBorder="1" applyAlignment="1" applyProtection="1">
      <alignment/>
      <protection locked="0"/>
    </xf>
    <xf numFmtId="0" fontId="26" fillId="33" borderId="15" xfId="0" applyFont="1" applyFill="1" applyBorder="1" applyAlignment="1" applyProtection="1">
      <alignment/>
      <protection locked="0"/>
    </xf>
    <xf numFmtId="0" fontId="66" fillId="33" borderId="14" xfId="0" applyFont="1" applyFill="1" applyBorder="1" applyAlignment="1" applyProtection="1">
      <alignment/>
      <protection locked="0"/>
    </xf>
    <xf numFmtId="0" fontId="65" fillId="0" borderId="16" xfId="0" applyFont="1" applyBorder="1" applyAlignment="1" applyProtection="1">
      <alignment/>
      <protection locked="0"/>
    </xf>
    <xf numFmtId="0" fontId="66" fillId="33" borderId="0" xfId="0" applyFont="1" applyFill="1" applyBorder="1" applyAlignment="1">
      <alignment/>
    </xf>
    <xf numFmtId="0" fontId="69" fillId="34" borderId="17" xfId="0" applyFont="1" applyFill="1" applyBorder="1" applyAlignment="1" applyProtection="1">
      <alignment horizontal="center" vertical="center"/>
      <protection/>
    </xf>
    <xf numFmtId="0" fontId="66" fillId="33" borderId="18" xfId="0" applyFont="1" applyFill="1" applyBorder="1" applyAlignment="1" applyProtection="1">
      <alignment horizontal="center" vertical="center" wrapText="1"/>
      <protection locked="0"/>
    </xf>
    <xf numFmtId="0" fontId="66" fillId="33" borderId="0" xfId="0" applyFont="1" applyFill="1" applyBorder="1" applyAlignment="1" applyProtection="1">
      <alignment horizontal="center" vertical="center" wrapText="1"/>
      <protection locked="0"/>
    </xf>
    <xf numFmtId="0" fontId="66" fillId="33" borderId="19" xfId="0" applyFont="1" applyFill="1" applyBorder="1" applyAlignment="1" applyProtection="1">
      <alignment horizontal="center" vertical="center" wrapText="1"/>
      <protection locked="0"/>
    </xf>
    <xf numFmtId="14" fontId="70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0" xfId="0" applyFont="1" applyFill="1" applyBorder="1" applyAlignment="1" applyProtection="1">
      <alignment horizontal="center" vertical="center" wrapText="1"/>
      <protection locked="0"/>
    </xf>
    <xf numFmtId="0" fontId="70" fillId="0" borderId="19" xfId="0" applyFont="1" applyFill="1" applyBorder="1" applyAlignment="1" applyProtection="1">
      <alignment horizontal="center" vertical="center" wrapText="1"/>
      <protection locked="0"/>
    </xf>
    <xf numFmtId="0" fontId="65" fillId="0" borderId="20" xfId="0" applyFont="1" applyBorder="1" applyAlignment="1" applyProtection="1">
      <alignment horizontal="center" vertical="center" wrapText="1"/>
      <protection locked="0"/>
    </xf>
    <xf numFmtId="0" fontId="66" fillId="33" borderId="19" xfId="0" applyFont="1" applyFill="1" applyBorder="1" applyAlignment="1" applyProtection="1">
      <alignment/>
      <protection locked="0"/>
    </xf>
    <xf numFmtId="0" fontId="66" fillId="33" borderId="0" xfId="0" applyFont="1" applyFill="1" applyAlignment="1">
      <alignment/>
    </xf>
    <xf numFmtId="175" fontId="29" fillId="0" borderId="17" xfId="0" applyNumberFormat="1" applyFont="1" applyFill="1" applyBorder="1" applyAlignment="1" applyProtection="1">
      <alignment horizontal="center"/>
      <protection/>
    </xf>
    <xf numFmtId="165" fontId="71" fillId="34" borderId="11" xfId="0" applyNumberFormat="1" applyFont="1" applyFill="1" applyBorder="1" applyAlignment="1">
      <alignment horizontal="center"/>
    </xf>
    <xf numFmtId="165" fontId="71" fillId="34" borderId="12" xfId="0" applyNumberFormat="1" applyFont="1" applyFill="1" applyBorder="1" applyAlignment="1">
      <alignment horizontal="center"/>
    </xf>
    <xf numFmtId="0" fontId="65" fillId="34" borderId="12" xfId="0" applyFont="1" applyFill="1" applyBorder="1" applyAlignment="1">
      <alignment/>
    </xf>
    <xf numFmtId="165" fontId="71" fillId="34" borderId="13" xfId="0" applyNumberFormat="1" applyFont="1" applyFill="1" applyBorder="1" applyAlignment="1">
      <alignment horizontal="center"/>
    </xf>
    <xf numFmtId="188" fontId="72" fillId="35" borderId="21" xfId="0" applyNumberFormat="1" applyFont="1" applyFill="1" applyBorder="1" applyAlignment="1">
      <alignment horizontal="center" vertical="center" wrapText="1"/>
    </xf>
    <xf numFmtId="188" fontId="72" fillId="35" borderId="22" xfId="0" applyNumberFormat="1" applyFont="1" applyFill="1" applyBorder="1" applyAlignment="1">
      <alignment horizontal="center" vertical="center" wrapText="1"/>
    </xf>
    <xf numFmtId="188" fontId="72" fillId="35" borderId="23" xfId="0" applyNumberFormat="1" applyFont="1" applyFill="1" applyBorder="1" applyAlignment="1">
      <alignment horizontal="center" vertical="center" wrapText="1"/>
    </xf>
    <xf numFmtId="0" fontId="73" fillId="34" borderId="24" xfId="0" applyFont="1" applyFill="1" applyBorder="1" applyAlignment="1" applyProtection="1">
      <alignment horizontal="center"/>
      <protection locked="0"/>
    </xf>
    <xf numFmtId="0" fontId="34" fillId="0" borderId="17" xfId="0" applyFont="1" applyFill="1" applyBorder="1" applyAlignment="1">
      <alignment horizontal="center"/>
    </xf>
    <xf numFmtId="0" fontId="33" fillId="34" borderId="24" xfId="0" applyFont="1" applyFill="1" applyBorder="1" applyAlignment="1" applyProtection="1">
      <alignment/>
      <protection locked="0"/>
    </xf>
    <xf numFmtId="0" fontId="71" fillId="0" borderId="17" xfId="0" applyFont="1" applyFill="1" applyBorder="1" applyAlignment="1">
      <alignment horizontal="center"/>
    </xf>
    <xf numFmtId="0" fontId="71" fillId="36" borderId="17" xfId="0" applyFont="1" applyFill="1" applyBorder="1" applyAlignment="1">
      <alignment horizontal="center"/>
    </xf>
    <xf numFmtId="165" fontId="74" fillId="0" borderId="17" xfId="0" applyNumberFormat="1" applyFont="1" applyFill="1" applyBorder="1" applyAlignment="1">
      <alignment horizontal="center" vertical="center"/>
    </xf>
    <xf numFmtId="165" fontId="74" fillId="0" borderId="17" xfId="0" applyNumberFormat="1" applyFont="1" applyFill="1" applyBorder="1" applyAlignment="1">
      <alignment horizontal="center" vertical="center" wrapText="1"/>
    </xf>
    <xf numFmtId="0" fontId="65" fillId="34" borderId="0" xfId="0" applyFont="1" applyFill="1" applyBorder="1" applyAlignment="1" applyProtection="1">
      <alignment/>
      <protection locked="0"/>
    </xf>
    <xf numFmtId="165" fontId="29" fillId="0" borderId="17" xfId="0" applyNumberFormat="1" applyFont="1" applyFill="1" applyBorder="1" applyAlignment="1">
      <alignment horizontal="center" vertical="center"/>
    </xf>
    <xf numFmtId="165" fontId="75" fillId="0" borderId="17" xfId="0" applyNumberFormat="1" applyFont="1" applyFill="1" applyBorder="1" applyAlignment="1">
      <alignment horizontal="center" vertical="center"/>
    </xf>
    <xf numFmtId="175" fontId="76" fillId="0" borderId="17" xfId="0" applyNumberFormat="1" applyFont="1" applyFill="1" applyBorder="1" applyAlignment="1" applyProtection="1">
      <alignment horizontal="center" vertical="center" wrapText="1"/>
      <protection/>
    </xf>
    <xf numFmtId="175" fontId="29" fillId="0" borderId="14" xfId="0" applyNumberFormat="1" applyFont="1" applyFill="1" applyBorder="1" applyAlignment="1" applyProtection="1">
      <alignment horizontal="center"/>
      <protection/>
    </xf>
    <xf numFmtId="0" fontId="77" fillId="34" borderId="17" xfId="0" applyFont="1" applyFill="1" applyBorder="1" applyAlignment="1" applyProtection="1">
      <alignment horizontal="center" vertical="center"/>
      <protection/>
    </xf>
    <xf numFmtId="0" fontId="78" fillId="34" borderId="19" xfId="0" applyFont="1" applyFill="1" applyBorder="1" applyAlignment="1" applyProtection="1">
      <alignment horizontal="left"/>
      <protection locked="0"/>
    </xf>
    <xf numFmtId="0" fontId="71" fillId="34" borderId="24" xfId="0" applyFont="1" applyFill="1" applyBorder="1" applyAlignment="1" applyProtection="1">
      <alignment/>
      <protection/>
    </xf>
    <xf numFmtId="0" fontId="65" fillId="34" borderId="0" xfId="0" applyFont="1" applyFill="1" applyBorder="1" applyAlignment="1" applyProtection="1">
      <alignment/>
      <protection/>
    </xf>
    <xf numFmtId="0" fontId="71" fillId="34" borderId="0" xfId="0" applyFont="1" applyFill="1" applyBorder="1" applyAlignment="1" applyProtection="1">
      <alignment/>
      <protection locked="0"/>
    </xf>
    <xf numFmtId="175" fontId="79" fillId="0" borderId="17" xfId="0" applyNumberFormat="1" applyFont="1" applyFill="1" applyBorder="1" applyAlignment="1" applyProtection="1">
      <alignment horizontal="center" vertical="center" wrapText="1"/>
      <protection/>
    </xf>
    <xf numFmtId="0" fontId="65" fillId="0" borderId="17" xfId="0" applyFont="1" applyFill="1" applyBorder="1" applyAlignment="1">
      <alignment horizontal="center"/>
    </xf>
    <xf numFmtId="0" fontId="80" fillId="34" borderId="0" xfId="0" applyFont="1" applyFill="1" applyBorder="1" applyAlignment="1" applyProtection="1">
      <alignment/>
      <protection locked="0"/>
    </xf>
    <xf numFmtId="0" fontId="65" fillId="34" borderId="24" xfId="0" applyFont="1" applyFill="1" applyBorder="1" applyAlignment="1" applyProtection="1">
      <alignment/>
      <protection locked="0"/>
    </xf>
    <xf numFmtId="0" fontId="65" fillId="33" borderId="0" xfId="0" applyFont="1" applyFill="1" applyAlignment="1">
      <alignment/>
    </xf>
    <xf numFmtId="0" fontId="42" fillId="33" borderId="11" xfId="0" applyFont="1" applyFill="1" applyBorder="1" applyAlignment="1" applyProtection="1">
      <alignment horizontal="center" vertical="center" wrapText="1"/>
      <protection locked="0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7" xfId="0" applyFont="1" applyBorder="1" applyAlignment="1">
      <alignment/>
    </xf>
    <xf numFmtId="0" fontId="81" fillId="35" borderId="10" xfId="0" applyFont="1" applyFill="1" applyBorder="1" applyAlignment="1">
      <alignment horizontal="center" vertical="center" wrapText="1"/>
    </xf>
    <xf numFmtId="0" fontId="81" fillId="35" borderId="14" xfId="0" applyFont="1" applyFill="1" applyBorder="1" applyAlignment="1">
      <alignment horizontal="center" vertical="center" wrapText="1"/>
    </xf>
    <xf numFmtId="0" fontId="81" fillId="35" borderId="16" xfId="0" applyFont="1" applyFill="1" applyBorder="1" applyAlignment="1">
      <alignment horizontal="center" vertical="center" wrapText="1"/>
    </xf>
    <xf numFmtId="0" fontId="82" fillId="33" borderId="11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1" fillId="35" borderId="21" xfId="0" applyFont="1" applyFill="1" applyBorder="1" applyAlignment="1">
      <alignment horizontal="center" vertical="center" wrapText="1"/>
    </xf>
    <xf numFmtId="0" fontId="81" fillId="35" borderId="22" xfId="0" applyFont="1" applyFill="1" applyBorder="1" applyAlignment="1">
      <alignment horizontal="center" vertical="center" wrapText="1"/>
    </xf>
    <xf numFmtId="0" fontId="81" fillId="35" borderId="23" xfId="0" applyFont="1" applyFill="1" applyBorder="1" applyAlignment="1">
      <alignment horizontal="center" vertical="center" wrapText="1"/>
    </xf>
    <xf numFmtId="199" fontId="82" fillId="33" borderId="11" xfId="0" applyNumberFormat="1" applyFont="1" applyFill="1" applyBorder="1" applyAlignment="1">
      <alignment horizontal="center" vertical="center" wrapText="1"/>
    </xf>
    <xf numFmtId="14" fontId="66" fillId="33" borderId="0" xfId="0" applyNumberFormat="1" applyFont="1" applyFill="1" applyAlignment="1">
      <alignment/>
    </xf>
    <xf numFmtId="0" fontId="66" fillId="33" borderId="0" xfId="0" applyFont="1" applyFill="1" applyAlignment="1">
      <alignment vertical="center" wrapText="1"/>
    </xf>
    <xf numFmtId="0" fontId="83" fillId="34" borderId="10" xfId="0" applyFont="1" applyFill="1" applyBorder="1" applyAlignment="1">
      <alignment vertical="center" wrapText="1"/>
    </xf>
    <xf numFmtId="0" fontId="84" fillId="34" borderId="14" xfId="0" applyFont="1" applyFill="1" applyBorder="1" applyAlignment="1">
      <alignment wrapText="1"/>
    </xf>
    <xf numFmtId="0" fontId="84" fillId="34" borderId="16" xfId="0" applyFont="1" applyFill="1" applyBorder="1" applyAlignment="1">
      <alignment wrapText="1"/>
    </xf>
    <xf numFmtId="0" fontId="84" fillId="34" borderId="18" xfId="0" applyFont="1" applyFill="1" applyBorder="1" applyAlignment="1">
      <alignment wrapText="1"/>
    </xf>
    <xf numFmtId="0" fontId="84" fillId="34" borderId="0" xfId="0" applyFont="1" applyFill="1" applyAlignment="1">
      <alignment wrapText="1"/>
    </xf>
    <xf numFmtId="0" fontId="84" fillId="34" borderId="19" xfId="0" applyFont="1" applyFill="1" applyBorder="1" applyAlignment="1">
      <alignment wrapText="1"/>
    </xf>
    <xf numFmtId="0" fontId="84" fillId="34" borderId="25" xfId="0" applyFont="1" applyFill="1" applyBorder="1" applyAlignment="1">
      <alignment wrapText="1"/>
    </xf>
    <xf numFmtId="0" fontId="84" fillId="34" borderId="26" xfId="0" applyFont="1" applyFill="1" applyBorder="1" applyAlignment="1">
      <alignment wrapText="1"/>
    </xf>
    <xf numFmtId="0" fontId="84" fillId="34" borderId="27" xfId="0" applyFont="1" applyFill="1" applyBorder="1" applyAlignment="1">
      <alignment wrapText="1"/>
    </xf>
    <xf numFmtId="0" fontId="66" fillId="33" borderId="26" xfId="0" applyFont="1" applyFill="1" applyBorder="1" applyAlignment="1">
      <alignment/>
    </xf>
    <xf numFmtId="0" fontId="84" fillId="33" borderId="0" xfId="0" applyFont="1" applyFill="1" applyBorder="1" applyAlignment="1">
      <alignment wrapText="1"/>
    </xf>
    <xf numFmtId="175" fontId="29" fillId="33" borderId="0" xfId="0" applyNumberFormat="1" applyFont="1" applyFill="1" applyBorder="1" applyAlignment="1" applyProtection="1">
      <alignment horizontal="center"/>
      <protection/>
    </xf>
    <xf numFmtId="0" fontId="66" fillId="33" borderId="0" xfId="0" applyFont="1" applyFill="1" applyAlignment="1">
      <alignment/>
    </xf>
    <xf numFmtId="0" fontId="66" fillId="33" borderId="0" xfId="0" applyFont="1" applyFill="1" applyAlignment="1" applyProtection="1">
      <alignment horizontal="center"/>
      <protection/>
    </xf>
    <xf numFmtId="0" fontId="65" fillId="0" borderId="0" xfId="0" applyFont="1" applyAlignment="1" applyProtection="1">
      <alignment horizontal="center"/>
      <protection/>
    </xf>
    <xf numFmtId="0" fontId="65" fillId="0" borderId="0" xfId="0" applyFont="1" applyAlignment="1" applyProtection="1">
      <alignment/>
      <protection/>
    </xf>
    <xf numFmtId="0" fontId="33" fillId="34" borderId="24" xfId="0" applyFont="1" applyFill="1" applyBorder="1" applyAlignment="1">
      <alignment/>
    </xf>
    <xf numFmtId="0" fontId="65" fillId="34" borderId="0" xfId="0" applyFont="1" applyFill="1" applyBorder="1" applyAlignment="1">
      <alignment/>
    </xf>
    <xf numFmtId="0" fontId="71" fillId="34" borderId="0" xfId="0" applyFont="1" applyFill="1" applyBorder="1" applyAlignment="1">
      <alignment/>
    </xf>
    <xf numFmtId="0" fontId="65" fillId="34" borderId="24" xfId="0" applyFont="1" applyFill="1" applyBorder="1" applyAlignment="1">
      <alignment/>
    </xf>
    <xf numFmtId="197" fontId="7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70" fillId="0" borderId="28" xfId="0" applyFont="1" applyBorder="1" applyAlignment="1" applyProtection="1">
      <alignment horizontal="center" vertical="center" wrapText="1"/>
      <protection locked="0"/>
    </xf>
    <xf numFmtId="0" fontId="70" fillId="0" borderId="29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8">
    <dxf>
      <font>
        <b val="0"/>
        <i val="0"/>
        <name val="Cambria"/>
      </font>
      <fill>
        <patternFill patternType="none">
          <bgColor indexed="65"/>
        </patternFill>
      </fill>
    </dxf>
    <dxf>
      <font>
        <color theme="0"/>
      </font>
      <fill>
        <patternFill patternType="none">
          <bgColor indexed="65"/>
        </patternFill>
      </fill>
    </dxf>
    <dxf>
      <font>
        <b val="0"/>
        <i val="0"/>
        <name val="Cambria"/>
        <color auto="1"/>
      </font>
      <fill>
        <patternFill patternType="none">
          <bgColor indexed="65"/>
        </patternFill>
      </fill>
    </dxf>
    <dxf>
      <font>
        <b/>
        <i val="0"/>
        <name val="Cambria"/>
        <color rgb="FFFFFF00"/>
      </font>
      <fill>
        <patternFill>
          <bgColor rgb="FFFF0000"/>
        </patternFill>
      </fill>
    </dxf>
    <dxf>
      <font>
        <b val="0"/>
        <i val="0"/>
        <name val="Cambria"/>
        <color theme="0"/>
      </font>
      <fill>
        <patternFill patternType="solid">
          <bgColor theme="0"/>
        </patternFill>
      </fill>
      <border>
        <left style="thin"/>
        <right style="thin"/>
        <top style="thin"/>
        <bottom style="thin"/>
      </border>
    </dxf>
    <dxf>
      <font>
        <b/>
        <i val="0"/>
        <name val="Cambria"/>
        <color theme="0"/>
      </font>
      <fill>
        <patternFill patternType="solid">
          <bgColor rgb="FF0070C0"/>
        </patternFill>
      </fill>
    </dxf>
    <dxf>
      <font>
        <b/>
        <i/>
        <u val="single"/>
        <strike val="0"/>
        <color theme="0"/>
      </font>
      <fill>
        <patternFill patternType="gray0625">
          <fgColor rgb="FF00B050"/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/>
        <u val="single"/>
        <name val="Cambria"/>
        <color theme="0"/>
      </font>
      <fill>
        <patternFill patternType="gray0625">
          <bgColor rgb="FF0070C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  <border/>
    </dxf>
    <dxf>
      <font>
        <b/>
        <i/>
        <u val="single"/>
        <color theme="0"/>
      </font>
      <fill>
        <patternFill patternType="gray0625">
          <bgColor rgb="FF0070C0"/>
        </patternFill>
      </fill>
      <border/>
    </dxf>
    <dxf>
      <font>
        <b/>
        <i/>
        <u val="single"/>
        <strike val="0"/>
        <color theme="0"/>
      </font>
      <fill>
        <patternFill patternType="gray0625">
          <fgColor rgb="FF00B050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 patternType="solid">
          <bgColor rgb="FF0070C0"/>
        </patternFill>
      </fill>
      <border/>
    </dxf>
    <dxf>
      <font>
        <b val="0"/>
        <i val="0"/>
        <color theme="0"/>
      </font>
      <fill>
        <patternFill patternType="solid">
          <bgColor theme="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FFFF00"/>
      </font>
      <fill>
        <patternFill>
          <bgColor rgb="FFFF0000"/>
        </patternFill>
      </fill>
      <border/>
    </dxf>
    <dxf>
      <font>
        <b val="0"/>
        <i val="0"/>
        <color auto="1"/>
      </font>
      <fill>
        <patternFill patternType="none">
          <bgColor indexed="65"/>
        </patternFill>
      </fill>
      <border/>
    </dxf>
    <dxf>
      <font>
        <color theme="0"/>
      </font>
      <fill>
        <patternFill patternType="none">
          <bgColor indexed="65"/>
        </patternFill>
      </fill>
      <border/>
    </dxf>
    <dxf>
      <font>
        <b val="0"/>
        <i val="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19050</xdr:rowOff>
    </xdr:from>
    <xdr:to>
      <xdr:col>12</xdr:col>
      <xdr:colOff>219075</xdr:colOff>
      <xdr:row>2</xdr:row>
      <xdr:rowOff>76200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19050"/>
          <a:ext cx="1790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822"/>
  <sheetViews>
    <sheetView tabSelected="1" zoomScale="90" zoomScaleNormal="90" zoomScalePageLayoutView="0" workbookViewId="0" topLeftCell="A1">
      <selection activeCell="Q3" sqref="Q3:U3"/>
    </sheetView>
  </sheetViews>
  <sheetFormatPr defaultColWidth="11.421875" defaultRowHeight="15"/>
  <cols>
    <col min="1" max="1" width="6.140625" style="1" customWidth="1"/>
    <col min="2" max="2" width="3.00390625" style="1" customWidth="1"/>
    <col min="3" max="9" width="4.7109375" style="6" customWidth="1"/>
    <col min="10" max="10" width="2.00390625" style="6" customWidth="1"/>
    <col min="11" max="17" width="4.7109375" style="6" customWidth="1"/>
    <col min="18" max="18" width="2.00390625" style="6" customWidth="1"/>
    <col min="19" max="25" width="4.7109375" style="6" customWidth="1"/>
    <col min="26" max="26" width="1.7109375" style="6" customWidth="1"/>
    <col min="27" max="32" width="4.7109375" style="6" customWidth="1"/>
    <col min="33" max="33" width="5.00390625" style="6" customWidth="1"/>
    <col min="34" max="34" width="2.57421875" style="6" customWidth="1"/>
    <col min="35" max="35" width="30.00390625" style="88" customWidth="1"/>
    <col min="36" max="36" width="4.57421875" style="1" customWidth="1"/>
    <col min="37" max="41" width="11.421875" style="1" customWidth="1"/>
    <col min="42" max="16384" width="11.421875" style="6" customWidth="1"/>
  </cols>
  <sheetData>
    <row r="1" spans="2:36" ht="16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11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5"/>
    </row>
    <row r="2" spans="1:36" s="1" customFormat="1" ht="18.75" customHeight="1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10</v>
      </c>
      <c r="R2" s="2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5"/>
    </row>
    <row r="3" spans="1:36" ht="18.75" customHeight="1" thickBot="1">
      <c r="A3" s="5"/>
      <c r="B3" s="2"/>
      <c r="C3" s="7"/>
      <c r="D3" s="8" t="s">
        <v>12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2"/>
      <c r="S3" s="12"/>
      <c r="T3" s="12"/>
      <c r="U3" s="12"/>
      <c r="V3" s="13"/>
      <c r="W3" s="8" t="s">
        <v>15</v>
      </c>
      <c r="X3" s="9"/>
      <c r="Y3" s="9"/>
      <c r="Z3" s="9"/>
      <c r="AA3" s="9"/>
      <c r="AB3" s="9"/>
      <c r="AC3" s="9"/>
      <c r="AD3" s="9"/>
      <c r="AE3" s="9"/>
      <c r="AF3" s="14"/>
      <c r="AG3" s="15"/>
      <c r="AH3" s="16"/>
      <c r="AI3" s="17" t="s">
        <v>9</v>
      </c>
      <c r="AJ3" s="2"/>
    </row>
    <row r="4" spans="1:36" ht="18.75" customHeight="1" thickTop="1">
      <c r="A4" s="5"/>
      <c r="B4" s="2"/>
      <c r="C4" s="18"/>
      <c r="D4" s="19"/>
      <c r="E4" s="20"/>
      <c r="F4" s="21">
        <v>43556</v>
      </c>
      <c r="G4" s="22"/>
      <c r="H4" s="22"/>
      <c r="I4" s="22"/>
      <c r="J4" s="22"/>
      <c r="K4" s="22"/>
      <c r="L4" s="22"/>
      <c r="M4" s="22"/>
      <c r="N4" s="23"/>
      <c r="O4" s="18"/>
      <c r="P4" s="19"/>
      <c r="Q4" s="19"/>
      <c r="R4" s="2"/>
      <c r="S4" s="2"/>
      <c r="T4" s="2"/>
      <c r="U4" s="2"/>
      <c r="V4" s="2"/>
      <c r="W4" s="2"/>
      <c r="X4" s="93">
        <v>29</v>
      </c>
      <c r="Y4" s="94"/>
      <c r="Z4" s="94"/>
      <c r="AA4" s="94"/>
      <c r="AB4" s="94"/>
      <c r="AC4" s="94"/>
      <c r="AD4" s="95"/>
      <c r="AE4" s="24"/>
      <c r="AF4" s="2"/>
      <c r="AG4" s="25"/>
      <c r="AH4" s="26"/>
      <c r="AI4" s="27">
        <f>AI8-4</f>
        <v>43567</v>
      </c>
      <c r="AJ4" s="2"/>
    </row>
    <row r="5" spans="1:36" ht="18.75" customHeight="1">
      <c r="A5" s="5"/>
      <c r="B5" s="2"/>
      <c r="C5" s="28" t="s">
        <v>8</v>
      </c>
      <c r="D5" s="29"/>
      <c r="E5" s="29"/>
      <c r="F5" s="29"/>
      <c r="G5" s="29"/>
      <c r="H5" s="29"/>
      <c r="I5" s="29"/>
      <c r="J5" s="30"/>
      <c r="K5" s="29"/>
      <c r="L5" s="29"/>
      <c r="M5" s="29"/>
      <c r="N5" s="29"/>
      <c r="O5" s="29"/>
      <c r="P5" s="29"/>
      <c r="Q5" s="29"/>
      <c r="R5" s="30"/>
      <c r="S5" s="29"/>
      <c r="T5" s="29"/>
      <c r="U5" s="29"/>
      <c r="V5" s="29"/>
      <c r="W5" s="29"/>
      <c r="X5" s="29"/>
      <c r="Y5" s="29"/>
      <c r="Z5" s="30"/>
      <c r="AA5" s="29"/>
      <c r="AB5" s="29"/>
      <c r="AC5" s="29"/>
      <c r="AD5" s="29"/>
      <c r="AE5" s="29"/>
      <c r="AF5" s="29"/>
      <c r="AG5" s="31"/>
      <c r="AH5" s="26"/>
      <c r="AI5" s="27">
        <f>$AI$4+1</f>
        <v>43568</v>
      </c>
      <c r="AJ5" s="2"/>
    </row>
    <row r="6" spans="1:36" ht="18.75" customHeight="1">
      <c r="A6" s="5"/>
      <c r="B6" s="2"/>
      <c r="C6" s="32">
        <f>MES_1</f>
        <v>43556</v>
      </c>
      <c r="D6" s="33"/>
      <c r="E6" s="33"/>
      <c r="F6" s="33"/>
      <c r="G6" s="33"/>
      <c r="H6" s="33"/>
      <c r="I6" s="34"/>
      <c r="J6" s="35"/>
      <c r="K6" s="32">
        <f>MES_2</f>
        <v>43586</v>
      </c>
      <c r="L6" s="33"/>
      <c r="M6" s="33"/>
      <c r="N6" s="33"/>
      <c r="O6" s="33"/>
      <c r="P6" s="33"/>
      <c r="Q6" s="34"/>
      <c r="R6" s="89"/>
      <c r="S6" s="32">
        <f>Mes_3</f>
        <v>43617</v>
      </c>
      <c r="T6" s="33"/>
      <c r="U6" s="33"/>
      <c r="V6" s="33"/>
      <c r="W6" s="33"/>
      <c r="X6" s="33"/>
      <c r="Y6" s="34"/>
      <c r="Z6" s="89"/>
      <c r="AA6" s="32">
        <f>Mes_4</f>
        <v>43647</v>
      </c>
      <c r="AB6" s="33"/>
      <c r="AC6" s="33"/>
      <c r="AD6" s="33"/>
      <c r="AE6" s="33"/>
      <c r="AF6" s="33"/>
      <c r="AG6" s="34"/>
      <c r="AH6" s="26"/>
      <c r="AI6" s="27">
        <f>$AI$4+2</f>
        <v>43569</v>
      </c>
      <c r="AJ6" s="2"/>
    </row>
    <row r="7" spans="1:36" ht="18.75" customHeight="1">
      <c r="A7" s="5"/>
      <c r="B7" s="2"/>
      <c r="C7" s="36" t="s">
        <v>0</v>
      </c>
      <c r="D7" s="36" t="s">
        <v>1</v>
      </c>
      <c r="E7" s="36" t="s">
        <v>1</v>
      </c>
      <c r="F7" s="36" t="s">
        <v>2</v>
      </c>
      <c r="G7" s="36" t="s">
        <v>3</v>
      </c>
      <c r="H7" s="36" t="s">
        <v>4</v>
      </c>
      <c r="I7" s="36" t="s">
        <v>5</v>
      </c>
      <c r="J7" s="37"/>
      <c r="K7" s="38" t="s">
        <v>0</v>
      </c>
      <c r="L7" s="38" t="s">
        <v>1</v>
      </c>
      <c r="M7" s="38" t="s">
        <v>1</v>
      </c>
      <c r="N7" s="38" t="s">
        <v>2</v>
      </c>
      <c r="O7" s="38" t="s">
        <v>3</v>
      </c>
      <c r="P7" s="38" t="s">
        <v>4</v>
      </c>
      <c r="Q7" s="38" t="s">
        <v>5</v>
      </c>
      <c r="R7" s="90"/>
      <c r="S7" s="39" t="s">
        <v>0</v>
      </c>
      <c r="T7" s="39" t="s">
        <v>1</v>
      </c>
      <c r="U7" s="39" t="s">
        <v>1</v>
      </c>
      <c r="V7" s="39" t="s">
        <v>2</v>
      </c>
      <c r="W7" s="39" t="s">
        <v>3</v>
      </c>
      <c r="X7" s="39" t="s">
        <v>4</v>
      </c>
      <c r="Y7" s="39" t="s">
        <v>5</v>
      </c>
      <c r="Z7" s="90"/>
      <c r="AA7" s="39" t="s">
        <v>0</v>
      </c>
      <c r="AB7" s="39" t="s">
        <v>1</v>
      </c>
      <c r="AC7" s="39" t="s">
        <v>1</v>
      </c>
      <c r="AD7" s="39" t="s">
        <v>2</v>
      </c>
      <c r="AE7" s="39" t="s">
        <v>3</v>
      </c>
      <c r="AF7" s="39" t="s">
        <v>4</v>
      </c>
      <c r="AG7" s="39" t="s">
        <v>5</v>
      </c>
      <c r="AH7" s="26"/>
      <c r="AI7" s="27">
        <f>$AI$4+3</f>
        <v>43570</v>
      </c>
      <c r="AJ7" s="2"/>
    </row>
    <row r="8" spans="1:36" ht="18.75" customHeight="1">
      <c r="A8" s="5"/>
      <c r="B8" s="2"/>
      <c r="C8" s="40">
        <f>(WEEKDAY(C6,2)=1)*C6</f>
        <v>43556</v>
      </c>
      <c r="D8" s="40">
        <f>(WEEKDAY(C6,2)=2)*C6+(C8&gt;0)+C8</f>
        <v>43557</v>
      </c>
      <c r="E8" s="40">
        <f>(WEEKDAY(C6,2)=3)*C6+(D8&gt;0)+D8</f>
        <v>43558</v>
      </c>
      <c r="F8" s="40">
        <f>(WEEKDAY(C6,2)=4)*C6+(E8&gt;0)+E8</f>
        <v>43559</v>
      </c>
      <c r="G8" s="41">
        <f>(WEEKDAY(C6,2)=5)*C6+(F8&gt;0)+F8</f>
        <v>43560</v>
      </c>
      <c r="H8" s="40">
        <f>(WEEKDAY(C6,2)=6)*C6+(G8&gt;0)+G8</f>
        <v>43561</v>
      </c>
      <c r="I8" s="40">
        <f>(WEEKDAY(C6,2)=7)*C6+(H8&gt;0)+H8</f>
        <v>43562</v>
      </c>
      <c r="J8" s="42"/>
      <c r="K8" s="43">
        <f>(WEEKDAY(K6,2)=1)*K6</f>
        <v>0</v>
      </c>
      <c r="L8" s="43">
        <f>(WEEKDAY(K6,2)=2)*K6+(K8&gt;0)+K8</f>
        <v>0</v>
      </c>
      <c r="M8" s="43">
        <f>(WEEKDAY(K6,2)=3)*K6+(L8&gt;0)+L8</f>
        <v>43586</v>
      </c>
      <c r="N8" s="43">
        <f>(WEEKDAY(K6,2)=4)*K6+(M8&gt;0)+M8</f>
        <v>43587</v>
      </c>
      <c r="O8" s="43">
        <f>(WEEKDAY(K6,2)=5)*K6+(N8&gt;0)+N8</f>
        <v>43588</v>
      </c>
      <c r="P8" s="43">
        <f>(WEEKDAY(K6,2)=6)*K6+(O8&gt;0)+O8</f>
        <v>43589</v>
      </c>
      <c r="Q8" s="44">
        <f>(WEEKDAY(K6,2)=7)*K6+(P8&gt;0)+P8</f>
        <v>43590</v>
      </c>
      <c r="R8" s="90"/>
      <c r="S8" s="43">
        <f>(WEEKDAY(S6,2)=1)*S6</f>
        <v>0</v>
      </c>
      <c r="T8" s="43">
        <f>(WEEKDAY(S6,2)=2)*S6+(S8&gt;0)+S8</f>
        <v>0</v>
      </c>
      <c r="U8" s="43">
        <f>(WEEKDAY(S6,2)=3)*S6+(T8&gt;0)+T8</f>
        <v>0</v>
      </c>
      <c r="V8" s="43">
        <f>(WEEKDAY(S6,2)=4)*S6+(U8&gt;0)+U8</f>
        <v>0</v>
      </c>
      <c r="W8" s="43">
        <f>(WEEKDAY(S6,2)=5)*S6+(V8&gt;0)+V8</f>
        <v>0</v>
      </c>
      <c r="X8" s="43">
        <f>(WEEKDAY(S6,2)=6)*S6+(W8&gt;0)+W8</f>
        <v>43617</v>
      </c>
      <c r="Y8" s="44">
        <f>(WEEKDAY(S6,2)=7)*S6+(X8&gt;0)+X8</f>
        <v>43618</v>
      </c>
      <c r="Z8" s="90"/>
      <c r="AA8" s="43">
        <f>(WEEKDAY(AA6,2)=1)*AA6</f>
        <v>43647</v>
      </c>
      <c r="AB8" s="43">
        <f>(WEEKDAY(AA6,2)=2)*AA6+(AA8&gt;0)+AA8</f>
        <v>43648</v>
      </c>
      <c r="AC8" s="43">
        <f>(WEEKDAY(AA6,2)=3)*AA6+(AB8&gt;0)+AB8</f>
        <v>43649</v>
      </c>
      <c r="AD8" s="43">
        <f>(WEEKDAY(AA6,2)=4)*AA6+(AC8&gt;0)+AC8</f>
        <v>43650</v>
      </c>
      <c r="AE8" s="43">
        <f>(WEEKDAY(AA6,2)=5)*AA6+(AD8&gt;0)+AD8</f>
        <v>43651</v>
      </c>
      <c r="AF8" s="43">
        <f>(WEEKDAY(AA6,2)=6)*AA6+(AE8&gt;0)+AE8</f>
        <v>43652</v>
      </c>
      <c r="AG8" s="44">
        <f>(WEEKDAY(AA6,2)=7)*AA6+(AF8&gt;0)+AF8</f>
        <v>43653</v>
      </c>
      <c r="AH8" s="26"/>
      <c r="AI8" s="45">
        <f>(($F$4+$X$4)-14)</f>
        <v>43571</v>
      </c>
      <c r="AJ8" s="2"/>
    </row>
    <row r="9" spans="1:36" ht="18.75" customHeight="1">
      <c r="A9" s="5"/>
      <c r="B9" s="2"/>
      <c r="C9" s="40">
        <f>I8+1</f>
        <v>43563</v>
      </c>
      <c r="D9" s="40">
        <f>C9+1</f>
        <v>43564</v>
      </c>
      <c r="E9" s="40">
        <f aca="true" t="shared" si="0" ref="E9:H11">D9+1</f>
        <v>43565</v>
      </c>
      <c r="F9" s="40">
        <f>E9+1</f>
        <v>43566</v>
      </c>
      <c r="G9" s="40">
        <f t="shared" si="0"/>
        <v>43567</v>
      </c>
      <c r="H9" s="40">
        <f t="shared" si="0"/>
        <v>43568</v>
      </c>
      <c r="I9" s="40">
        <f>H9+1</f>
        <v>43569</v>
      </c>
      <c r="J9" s="42"/>
      <c r="K9" s="43">
        <f>Q8+1</f>
        <v>43591</v>
      </c>
      <c r="L9" s="43">
        <f aca="true" t="shared" si="1" ref="L9:N11">K9+1</f>
        <v>43592</v>
      </c>
      <c r="M9" s="43">
        <f t="shared" si="1"/>
        <v>43593</v>
      </c>
      <c r="N9" s="43">
        <f t="shared" si="1"/>
        <v>43594</v>
      </c>
      <c r="O9" s="43">
        <f aca="true" t="shared" si="2" ref="O9:Q11">N9+1</f>
        <v>43595</v>
      </c>
      <c r="P9" s="43">
        <f t="shared" si="2"/>
        <v>43596</v>
      </c>
      <c r="Q9" s="44">
        <f t="shared" si="2"/>
        <v>43597</v>
      </c>
      <c r="R9" s="90"/>
      <c r="S9" s="43">
        <f>Y8+1</f>
        <v>43619</v>
      </c>
      <c r="T9" s="43">
        <f aca="true" t="shared" si="3" ref="T9:V11">S9+1</f>
        <v>43620</v>
      </c>
      <c r="U9" s="43">
        <f t="shared" si="3"/>
        <v>43621</v>
      </c>
      <c r="V9" s="43">
        <f t="shared" si="3"/>
        <v>43622</v>
      </c>
      <c r="W9" s="43">
        <f aca="true" t="shared" si="4" ref="W9:Y11">V9+1</f>
        <v>43623</v>
      </c>
      <c r="X9" s="43">
        <f t="shared" si="4"/>
        <v>43624</v>
      </c>
      <c r="Y9" s="44">
        <f t="shared" si="4"/>
        <v>43625</v>
      </c>
      <c r="Z9" s="90"/>
      <c r="AA9" s="43">
        <f>AG8+1</f>
        <v>43654</v>
      </c>
      <c r="AB9" s="43">
        <f aca="true" t="shared" si="5" ref="AB9:AG11">AA9+1</f>
        <v>43655</v>
      </c>
      <c r="AC9" s="43">
        <f t="shared" si="5"/>
        <v>43656</v>
      </c>
      <c r="AD9" s="43">
        <f t="shared" si="5"/>
        <v>43657</v>
      </c>
      <c r="AE9" s="43">
        <f t="shared" si="5"/>
        <v>43658</v>
      </c>
      <c r="AF9" s="43">
        <f t="shared" si="5"/>
        <v>43659</v>
      </c>
      <c r="AG9" s="44">
        <f t="shared" si="5"/>
        <v>43660</v>
      </c>
      <c r="AH9" s="26"/>
      <c r="AI9" s="27">
        <f>$AI$4+5</f>
        <v>43572</v>
      </c>
      <c r="AJ9" s="2"/>
    </row>
    <row r="10" spans="1:36" ht="18.75" customHeight="1">
      <c r="A10" s="5"/>
      <c r="B10" s="2"/>
      <c r="C10" s="40">
        <f>I9+1</f>
        <v>43570</v>
      </c>
      <c r="D10" s="40">
        <f>C10+1</f>
        <v>43571</v>
      </c>
      <c r="E10" s="40">
        <f t="shared" si="0"/>
        <v>43572</v>
      </c>
      <c r="F10" s="40">
        <f>E10+1</f>
        <v>43573</v>
      </c>
      <c r="G10" s="40">
        <f t="shared" si="0"/>
        <v>43574</v>
      </c>
      <c r="H10" s="40">
        <f t="shared" si="0"/>
        <v>43575</v>
      </c>
      <c r="I10" s="40">
        <f>H10+1</f>
        <v>43576</v>
      </c>
      <c r="J10" s="42"/>
      <c r="K10" s="43">
        <f>Q9+1</f>
        <v>43598</v>
      </c>
      <c r="L10" s="43">
        <f t="shared" si="1"/>
        <v>43599</v>
      </c>
      <c r="M10" s="43">
        <f t="shared" si="1"/>
        <v>43600</v>
      </c>
      <c r="N10" s="43">
        <f t="shared" si="1"/>
        <v>43601</v>
      </c>
      <c r="O10" s="43">
        <f t="shared" si="2"/>
        <v>43602</v>
      </c>
      <c r="P10" s="43">
        <f t="shared" si="2"/>
        <v>43603</v>
      </c>
      <c r="Q10" s="44">
        <f t="shared" si="2"/>
        <v>43604</v>
      </c>
      <c r="R10" s="90"/>
      <c r="S10" s="43">
        <f>Y9+1</f>
        <v>43626</v>
      </c>
      <c r="T10" s="43">
        <f t="shared" si="3"/>
        <v>43627</v>
      </c>
      <c r="U10" s="43">
        <f t="shared" si="3"/>
        <v>43628</v>
      </c>
      <c r="V10" s="43">
        <f t="shared" si="3"/>
        <v>43629</v>
      </c>
      <c r="W10" s="43">
        <f t="shared" si="4"/>
        <v>43630</v>
      </c>
      <c r="X10" s="43">
        <f t="shared" si="4"/>
        <v>43631</v>
      </c>
      <c r="Y10" s="44">
        <f t="shared" si="4"/>
        <v>43632</v>
      </c>
      <c r="Z10" s="90"/>
      <c r="AA10" s="43">
        <f>AG9+1</f>
        <v>43661</v>
      </c>
      <c r="AB10" s="43">
        <f t="shared" si="5"/>
        <v>43662</v>
      </c>
      <c r="AC10" s="43">
        <f t="shared" si="5"/>
        <v>43663</v>
      </c>
      <c r="AD10" s="43">
        <f t="shared" si="5"/>
        <v>43664</v>
      </c>
      <c r="AE10" s="43">
        <f t="shared" si="5"/>
        <v>43665</v>
      </c>
      <c r="AF10" s="43">
        <f t="shared" si="5"/>
        <v>43666</v>
      </c>
      <c r="AG10" s="44">
        <f t="shared" si="5"/>
        <v>43667</v>
      </c>
      <c r="AH10" s="26"/>
      <c r="AI10" s="27">
        <f>$AI$4+6</f>
        <v>43573</v>
      </c>
      <c r="AJ10" s="2"/>
    </row>
    <row r="11" spans="1:36" ht="18.75" customHeight="1">
      <c r="A11" s="5"/>
      <c r="B11" s="2"/>
      <c r="C11" s="40">
        <f>I10+1</f>
        <v>43577</v>
      </c>
      <c r="D11" s="40">
        <f>C11+1</f>
        <v>43578</v>
      </c>
      <c r="E11" s="40">
        <f t="shared" si="0"/>
        <v>43579</v>
      </c>
      <c r="F11" s="40">
        <f>E11+1</f>
        <v>43580</v>
      </c>
      <c r="G11" s="40">
        <f t="shared" si="0"/>
        <v>43581</v>
      </c>
      <c r="H11" s="40">
        <f t="shared" si="0"/>
        <v>43582</v>
      </c>
      <c r="I11" s="40">
        <f>H11+1</f>
        <v>43583</v>
      </c>
      <c r="J11" s="42"/>
      <c r="K11" s="43">
        <f>Q10+1</f>
        <v>43605</v>
      </c>
      <c r="L11" s="43">
        <f t="shared" si="1"/>
        <v>43606</v>
      </c>
      <c r="M11" s="43">
        <f t="shared" si="1"/>
        <v>43607</v>
      </c>
      <c r="N11" s="43">
        <f t="shared" si="1"/>
        <v>43608</v>
      </c>
      <c r="O11" s="43">
        <f t="shared" si="2"/>
        <v>43609</v>
      </c>
      <c r="P11" s="43">
        <f t="shared" si="2"/>
        <v>43610</v>
      </c>
      <c r="Q11" s="44">
        <f t="shared" si="2"/>
        <v>43611</v>
      </c>
      <c r="R11" s="90"/>
      <c r="S11" s="43">
        <f>Y10+1</f>
        <v>43633</v>
      </c>
      <c r="T11" s="43">
        <f t="shared" si="3"/>
        <v>43634</v>
      </c>
      <c r="U11" s="43">
        <f t="shared" si="3"/>
        <v>43635</v>
      </c>
      <c r="V11" s="43">
        <f t="shared" si="3"/>
        <v>43636</v>
      </c>
      <c r="W11" s="43">
        <f t="shared" si="4"/>
        <v>43637</v>
      </c>
      <c r="X11" s="43">
        <f t="shared" si="4"/>
        <v>43638</v>
      </c>
      <c r="Y11" s="44">
        <f t="shared" si="4"/>
        <v>43639</v>
      </c>
      <c r="Z11" s="90"/>
      <c r="AA11" s="43">
        <f>AG10+1</f>
        <v>43668</v>
      </c>
      <c r="AB11" s="43">
        <f t="shared" si="5"/>
        <v>43669</v>
      </c>
      <c r="AC11" s="43">
        <f t="shared" si="5"/>
        <v>43670</v>
      </c>
      <c r="AD11" s="43">
        <f t="shared" si="5"/>
        <v>43671</v>
      </c>
      <c r="AE11" s="43">
        <f t="shared" si="5"/>
        <v>43672</v>
      </c>
      <c r="AF11" s="43">
        <f t="shared" si="5"/>
        <v>43673</v>
      </c>
      <c r="AG11" s="44">
        <f t="shared" si="5"/>
        <v>43674</v>
      </c>
      <c r="AH11" s="26"/>
      <c r="AI11" s="27">
        <f>$AI$4+7</f>
        <v>43574</v>
      </c>
      <c r="AJ11" s="2"/>
    </row>
    <row r="12" spans="1:36" ht="18.75" customHeight="1">
      <c r="A12" s="5"/>
      <c r="B12" s="2"/>
      <c r="C12" s="40">
        <f>(MONTH(C11+7)=MONTH(C6))*(C11+7)</f>
        <v>43584</v>
      </c>
      <c r="D12" s="40">
        <f>(MONTH(D11+7)=MONTH(C6))*(D11+7)</f>
        <v>43585</v>
      </c>
      <c r="E12" s="40">
        <f>(MONTH(E11+7)=MONTH(C6))*(E11+7)</f>
        <v>0</v>
      </c>
      <c r="F12" s="40">
        <f>(MONTH(F11+7)=MONTH(C6))*(F11+7)</f>
        <v>0</v>
      </c>
      <c r="G12" s="40">
        <f>(MONTH(G11+7)=MONTH(C6))*(G11+7)</f>
        <v>0</v>
      </c>
      <c r="H12" s="40">
        <f>(MONTH(H11+7)=MONTH(C6))*(H11+7)</f>
        <v>0</v>
      </c>
      <c r="I12" s="40">
        <f>(MONTH(I11+7)=MONTH(C6))*(I11+7)</f>
        <v>0</v>
      </c>
      <c r="J12" s="42"/>
      <c r="K12" s="43">
        <f>(MONTH(K11+7)=MONTH(K6))*(K11+7)</f>
        <v>43612</v>
      </c>
      <c r="L12" s="43">
        <f>(MONTH(L11+7)=MONTH(K6))*(L11+7)</f>
        <v>43613</v>
      </c>
      <c r="M12" s="43">
        <f>(MONTH(M11+7)=MONTH(K6))*(M11+7)</f>
        <v>43614</v>
      </c>
      <c r="N12" s="43">
        <f>(MONTH(N11+7)=MONTH(K6))*(N11+7)</f>
        <v>43615</v>
      </c>
      <c r="O12" s="43">
        <f>(MONTH(O11+7)=MONTH(K6))*(O11+7)</f>
        <v>43616</v>
      </c>
      <c r="P12" s="43">
        <f>(MONTH(P11+7)=MONTH(K6))*(P11+7)</f>
        <v>0</v>
      </c>
      <c r="Q12" s="44">
        <f>(MONTH(Q11+7)=MONTH(K6))*(Q11+7)</f>
        <v>0</v>
      </c>
      <c r="R12" s="90"/>
      <c r="S12" s="43">
        <f>(MONTH(S11+7)=MONTH(S6))*(S11+7)</f>
        <v>43640</v>
      </c>
      <c r="T12" s="43">
        <f>(MONTH(T11+7)=MONTH(S6))*(T11+7)</f>
        <v>43641</v>
      </c>
      <c r="U12" s="43">
        <f>(MONTH(U11+7)=MONTH(S6))*(U11+7)</f>
        <v>43642</v>
      </c>
      <c r="V12" s="43">
        <f>(MONTH(V11+7)=MONTH(S6))*(V11+7)</f>
        <v>43643</v>
      </c>
      <c r="W12" s="43">
        <f>(MONTH(W11+7)=MONTH(S6))*(W11+7)</f>
        <v>43644</v>
      </c>
      <c r="X12" s="43">
        <f>(MONTH(X11+7)=MONTH(S6))*(X11+7)</f>
        <v>43645</v>
      </c>
      <c r="Y12" s="44">
        <f>(MONTH(Y11+7)=MONTH(S6))*(Y11+7)</f>
        <v>43646</v>
      </c>
      <c r="Z12" s="90"/>
      <c r="AA12" s="43">
        <f>(MONTH(AA11+7)=MONTH(AA6))*(AA11+7)</f>
        <v>43675</v>
      </c>
      <c r="AB12" s="43">
        <f>(MONTH(AB11+7)=MONTH(AA6))*(AB11+7)</f>
        <v>43676</v>
      </c>
      <c r="AC12" s="43">
        <f>(MONTH(AC11+7)=MONTH(AA6))*(AC11+7)</f>
        <v>43677</v>
      </c>
      <c r="AD12" s="43">
        <f>(MONTH(AD11+7)=MONTH(AA6))*(AD11+7)</f>
        <v>0</v>
      </c>
      <c r="AE12" s="43">
        <f>(MONTH(AE11+7)=MONTH(AA6))*(AE11+7)</f>
        <v>0</v>
      </c>
      <c r="AF12" s="43">
        <f>(MONTH(AF11+7)=MONTH(AA6))*(AF11+7)</f>
        <v>0</v>
      </c>
      <c r="AG12" s="44">
        <f>(MONTH(AG11+7)=MONTH(AA6))*(AG11+7)</f>
        <v>0</v>
      </c>
      <c r="AH12" s="26"/>
      <c r="AI12" s="27">
        <f>$AI$4+8</f>
        <v>43575</v>
      </c>
      <c r="AJ12" s="2"/>
    </row>
    <row r="13" spans="1:36" ht="18.75" customHeight="1">
      <c r="A13" s="5"/>
      <c r="B13" s="2"/>
      <c r="C13" s="40">
        <f>(MONTH(C11+14)=MONTH(C6))*(C11+14)</f>
        <v>0</v>
      </c>
      <c r="D13" s="40">
        <f>(MONTH(D11+14)=MONTH(C6))*(D11+14)</f>
        <v>0</v>
      </c>
      <c r="E13" s="40">
        <f>(MONTH(E11+14)=MONTH(C6))*(E11+14)</f>
        <v>0</v>
      </c>
      <c r="F13" s="40">
        <f>(MONTH(F11+14)=MONTH(C6))*(F11+14)</f>
        <v>0</v>
      </c>
      <c r="G13" s="40">
        <f>(MONTH(G11+14)=MONTH(C6))*(G11+14)</f>
        <v>0</v>
      </c>
      <c r="H13" s="40">
        <f>(MONTH(H11+14)=MONTH(C6))*(H11+14)</f>
        <v>0</v>
      </c>
      <c r="I13" s="40">
        <f>(MONTH(I11+14)=MONTH(C6))*(I11+14)</f>
        <v>0</v>
      </c>
      <c r="J13" s="42"/>
      <c r="K13" s="43">
        <f>(MONTH(K11+14)=MONTH(K6))*(K11+14)</f>
        <v>0</v>
      </c>
      <c r="L13" s="43">
        <f>(MONTH(L11+14)=MONTH(K6))*(L11+14)</f>
        <v>0</v>
      </c>
      <c r="M13" s="43">
        <f>(MONTH(M11+14)=MONTH(K6))*(M11+14)</f>
        <v>0</v>
      </c>
      <c r="N13" s="43">
        <f>(MONTH(N11+14)=MONTH(K6))*(N11+14)</f>
        <v>0</v>
      </c>
      <c r="O13" s="43">
        <f>(MONTH(O11+14)=MONTH(K6))*(O11+14)</f>
        <v>0</v>
      </c>
      <c r="P13" s="43">
        <f>(MONTH(P11+14)=MONTH(K6))*(P11+14)</f>
        <v>0</v>
      </c>
      <c r="Q13" s="44">
        <f>(MONTH(Q11+14)=MONTH(K6))*(Q11+14)</f>
        <v>0</v>
      </c>
      <c r="R13" s="90"/>
      <c r="S13" s="43">
        <f>(MONTH(S11+14)=MONTH(S6))*(S11+14)</f>
        <v>0</v>
      </c>
      <c r="T13" s="43">
        <f>(MONTH(T11+14)=MONTH(S6))*(T11+14)</f>
        <v>0</v>
      </c>
      <c r="U13" s="43">
        <f>(MONTH(U11+14)=MONTH(S6))*(U11+14)</f>
        <v>0</v>
      </c>
      <c r="V13" s="43">
        <f>(MONTH(V11+14)=MONTH(S6))*(V11+14)</f>
        <v>0</v>
      </c>
      <c r="W13" s="43">
        <f>(MONTH(W11+14)=MONTH(S6))*(W11+14)</f>
        <v>0</v>
      </c>
      <c r="X13" s="43">
        <f>(MONTH(X11+14)=MONTH(S6))*(X11+14)</f>
        <v>0</v>
      </c>
      <c r="Y13" s="44">
        <f>(MONTH(Y11+14)=MONTH(S6))*(Y11+14)</f>
        <v>0</v>
      </c>
      <c r="Z13" s="90"/>
      <c r="AA13" s="43">
        <f>(MONTH(AA11+14)=MONTH(AA6))*(AA11+14)</f>
        <v>0</v>
      </c>
      <c r="AB13" s="43">
        <f>(MONTH(AB11+14)=MONTH(AA6))*(AB11+14)</f>
        <v>0</v>
      </c>
      <c r="AC13" s="43">
        <f>(MONTH(AC11+14)=MONTH(AA6))*(AC11+14)</f>
        <v>0</v>
      </c>
      <c r="AD13" s="43">
        <f>(MONTH(AD11+14)=MONTH(AA6))*(AD11+14)</f>
        <v>0</v>
      </c>
      <c r="AE13" s="43">
        <f>(MONTH(AE11+14)=MONTH(AA6))*(AE11+14)</f>
        <v>0</v>
      </c>
      <c r="AF13" s="43">
        <f>(MONTH(AF11+14)=MONTH(AA6))*(AF11+14)</f>
        <v>0</v>
      </c>
      <c r="AG13" s="44">
        <f>(MONTH(AG11+14)=MONTH(AA6))*(AG11+14)</f>
        <v>0</v>
      </c>
      <c r="AH13" s="26"/>
      <c r="AI13" s="46"/>
      <c r="AJ13" s="5"/>
    </row>
    <row r="14" spans="1:36" ht="18.75" customHeight="1">
      <c r="A14" s="5"/>
      <c r="B14" s="2"/>
      <c r="C14" s="28"/>
      <c r="D14" s="29"/>
      <c r="E14" s="29"/>
      <c r="F14" s="29"/>
      <c r="G14" s="29"/>
      <c r="H14" s="29"/>
      <c r="I14" s="29"/>
      <c r="J14" s="30"/>
      <c r="K14" s="29"/>
      <c r="L14" s="29"/>
      <c r="M14" s="29"/>
      <c r="N14" s="29"/>
      <c r="O14" s="29"/>
      <c r="P14" s="29"/>
      <c r="Q14" s="29"/>
      <c r="R14" s="30"/>
      <c r="S14" s="29"/>
      <c r="T14" s="29"/>
      <c r="U14" s="29"/>
      <c r="V14" s="29"/>
      <c r="W14" s="29"/>
      <c r="X14" s="29"/>
      <c r="Y14" s="29"/>
      <c r="Z14" s="30"/>
      <c r="AA14" s="29"/>
      <c r="AB14" s="29"/>
      <c r="AC14" s="29"/>
      <c r="AD14" s="29"/>
      <c r="AE14" s="29"/>
      <c r="AF14" s="29"/>
      <c r="AG14" s="31"/>
      <c r="AH14" s="26"/>
      <c r="AI14" s="47" t="s">
        <v>6</v>
      </c>
      <c r="AJ14" s="2"/>
    </row>
    <row r="15" spans="1:36" ht="18.75" customHeight="1">
      <c r="A15" s="5"/>
      <c r="B15" s="2"/>
      <c r="C15" s="32">
        <f>Mes_5</f>
        <v>43678</v>
      </c>
      <c r="D15" s="33"/>
      <c r="E15" s="33"/>
      <c r="F15" s="33"/>
      <c r="G15" s="33"/>
      <c r="H15" s="33"/>
      <c r="I15" s="34"/>
      <c r="J15" s="48" t="b">
        <v>1</v>
      </c>
      <c r="K15" s="32">
        <f>Mes_6</f>
        <v>43709</v>
      </c>
      <c r="L15" s="33"/>
      <c r="M15" s="33"/>
      <c r="N15" s="33"/>
      <c r="O15" s="33"/>
      <c r="P15" s="33"/>
      <c r="Q15" s="34"/>
      <c r="R15" s="91"/>
      <c r="S15" s="32">
        <f>Mes_7</f>
        <v>43739</v>
      </c>
      <c r="T15" s="33"/>
      <c r="U15" s="33"/>
      <c r="V15" s="33"/>
      <c r="W15" s="33"/>
      <c r="X15" s="33"/>
      <c r="Y15" s="34"/>
      <c r="Z15" s="91"/>
      <c r="AA15" s="32">
        <f>Mes_8</f>
        <v>43770</v>
      </c>
      <c r="AB15" s="33"/>
      <c r="AC15" s="33"/>
      <c r="AD15" s="33"/>
      <c r="AE15" s="33"/>
      <c r="AF15" s="33"/>
      <c r="AG15" s="34"/>
      <c r="AH15" s="26"/>
      <c r="AI15" s="27">
        <f>($AI$24-9)</f>
        <v>43830</v>
      </c>
      <c r="AJ15" s="5"/>
    </row>
    <row r="16" spans="1:36" ht="18.75" customHeight="1">
      <c r="A16" s="5"/>
      <c r="B16" s="2"/>
      <c r="C16" s="38" t="s">
        <v>0</v>
      </c>
      <c r="D16" s="38" t="s">
        <v>1</v>
      </c>
      <c r="E16" s="38" t="s">
        <v>1</v>
      </c>
      <c r="F16" s="38" t="s">
        <v>2</v>
      </c>
      <c r="G16" s="38" t="s">
        <v>3</v>
      </c>
      <c r="H16" s="38" t="s">
        <v>4</v>
      </c>
      <c r="I16" s="38" t="s">
        <v>5</v>
      </c>
      <c r="J16" s="49"/>
      <c r="K16" s="38" t="s">
        <v>0</v>
      </c>
      <c r="L16" s="38" t="s">
        <v>1</v>
      </c>
      <c r="M16" s="38" t="s">
        <v>1</v>
      </c>
      <c r="N16" s="38" t="s">
        <v>2</v>
      </c>
      <c r="O16" s="38" t="s">
        <v>3</v>
      </c>
      <c r="P16" s="38" t="s">
        <v>4</v>
      </c>
      <c r="Q16" s="38" t="s">
        <v>5</v>
      </c>
      <c r="R16" s="90"/>
      <c r="S16" s="38" t="s">
        <v>0</v>
      </c>
      <c r="T16" s="38" t="s">
        <v>1</v>
      </c>
      <c r="U16" s="38" t="s">
        <v>1</v>
      </c>
      <c r="V16" s="38" t="s">
        <v>2</v>
      </c>
      <c r="W16" s="38" t="s">
        <v>3</v>
      </c>
      <c r="X16" s="38" t="s">
        <v>4</v>
      </c>
      <c r="Y16" s="38" t="s">
        <v>5</v>
      </c>
      <c r="Z16" s="90"/>
      <c r="AA16" s="38" t="s">
        <v>0</v>
      </c>
      <c r="AB16" s="38" t="s">
        <v>1</v>
      </c>
      <c r="AC16" s="38" t="s">
        <v>1</v>
      </c>
      <c r="AD16" s="38" t="s">
        <v>2</v>
      </c>
      <c r="AE16" s="38" t="s">
        <v>3</v>
      </c>
      <c r="AF16" s="38" t="s">
        <v>4</v>
      </c>
      <c r="AG16" s="38" t="s">
        <v>5</v>
      </c>
      <c r="AH16" s="26"/>
      <c r="AI16" s="27">
        <f>($AI$24-8)</f>
        <v>43831</v>
      </c>
      <c r="AJ16" s="5"/>
    </row>
    <row r="17" spans="1:36" ht="18.75" customHeight="1">
      <c r="A17" s="5"/>
      <c r="B17" s="2"/>
      <c r="C17" s="43">
        <f>(WEEKDAY(C15,2)=1)*C15</f>
        <v>0</v>
      </c>
      <c r="D17" s="43">
        <f>(WEEKDAY(C15,2)=2)*C15+(C17&gt;0)+C17</f>
        <v>0</v>
      </c>
      <c r="E17" s="43">
        <f>(WEEKDAY(C15,2)=3)*C15+(D17&gt;0)+D17</f>
        <v>0</v>
      </c>
      <c r="F17" s="43">
        <f>(WEEKDAY(C15,2)=4)*C15+(E17&gt;0)+E17</f>
        <v>43678</v>
      </c>
      <c r="G17" s="43">
        <f>(WEEKDAY(C15,2)=5)*C15+(F17&gt;0)+F17</f>
        <v>43679</v>
      </c>
      <c r="H17" s="43">
        <f>(WEEKDAY(C15,2)=6)*C15+(G17&gt;0)+G17</f>
        <v>43680</v>
      </c>
      <c r="I17" s="44">
        <f>(WEEKDAY(C15,2)=7)*C15+(H17&gt;0)+H17</f>
        <v>43681</v>
      </c>
      <c r="J17" s="50"/>
      <c r="K17" s="43">
        <f>(WEEKDAY(K15,2)=1)*K15</f>
        <v>0</v>
      </c>
      <c r="L17" s="43">
        <f>(WEEKDAY(K15,2)=2)*K15+(K17&gt;0)+K17</f>
        <v>0</v>
      </c>
      <c r="M17" s="43">
        <f>(WEEKDAY(K15,2)=3)*K15+(L17&gt;0)+L17</f>
        <v>0</v>
      </c>
      <c r="N17" s="43">
        <f>(WEEKDAY(K15,2)=4)*K15+(M17&gt;0)+M17</f>
        <v>0</v>
      </c>
      <c r="O17" s="43">
        <f>(WEEKDAY(K15,2)=5)*K15+(N17&gt;0)+N17</f>
        <v>0</v>
      </c>
      <c r="P17" s="43">
        <f>(WEEKDAY(K15,2)=6)*K15+(O17&gt;0)+O17</f>
        <v>0</v>
      </c>
      <c r="Q17" s="44">
        <f>(WEEKDAY(K15,2)=7)*K15+(P17&gt;0)+P17</f>
        <v>43709</v>
      </c>
      <c r="R17" s="90"/>
      <c r="S17" s="43">
        <f>(WEEKDAY(S15,2)=1)*S15</f>
        <v>0</v>
      </c>
      <c r="T17" s="43">
        <f>(WEEKDAY(S15,2)=2)*S15+(S17&gt;0)+S17</f>
        <v>43739</v>
      </c>
      <c r="U17" s="43">
        <f>(WEEKDAY(S15,2)=3)*S15+(T17&gt;0)+T17</f>
        <v>43740</v>
      </c>
      <c r="V17" s="43">
        <f>(WEEKDAY(S15,2)=4)*S15+(U17&gt;0)+U17</f>
        <v>43741</v>
      </c>
      <c r="W17" s="43">
        <f>(WEEKDAY(S15,2)=5)*S15+(V17&gt;0)+V17</f>
        <v>43742</v>
      </c>
      <c r="X17" s="43">
        <f>(WEEKDAY(S15,2)=6)*S15+(W17&gt;0)+W17</f>
        <v>43743</v>
      </c>
      <c r="Y17" s="44">
        <f>(WEEKDAY(S15,2)=7)*S15+(X17&gt;0)+X17</f>
        <v>43744</v>
      </c>
      <c r="Z17" s="90"/>
      <c r="AA17" s="43">
        <f>(WEEKDAY(AA15,2)=1)*AA15</f>
        <v>0</v>
      </c>
      <c r="AB17" s="43">
        <f>(WEEKDAY(AA15,2)=2)*AA15+(AA17&gt;0)+AA17</f>
        <v>0</v>
      </c>
      <c r="AC17" s="43">
        <f>(WEEKDAY(AA15,2)=3)*AA15+(AB17&gt;0)+AB17</f>
        <v>0</v>
      </c>
      <c r="AD17" s="43">
        <f>(WEEKDAY(AA15,2)=4)*AA15+(AC17&gt;0)+AC17</f>
        <v>0</v>
      </c>
      <c r="AE17" s="43">
        <f>(WEEKDAY(AA15,2)=5)*AA15+(AD17&gt;0)+AD17</f>
        <v>43770</v>
      </c>
      <c r="AF17" s="43">
        <f>(WEEKDAY(AA15,2)=6)*AA15+(AE17&gt;0)+AE17</f>
        <v>43771</v>
      </c>
      <c r="AG17" s="44">
        <f>(WEEKDAY(AA15,2)=7)*AA15+(AF17&gt;0)+AF17</f>
        <v>43772</v>
      </c>
      <c r="AH17" s="26"/>
      <c r="AI17" s="27">
        <f>($AI$24-7)</f>
        <v>43832</v>
      </c>
      <c r="AJ17" s="5"/>
    </row>
    <row r="18" spans="1:36" ht="18.75" customHeight="1">
      <c r="A18" s="5"/>
      <c r="B18" s="2"/>
      <c r="C18" s="43">
        <f>I17+1</f>
        <v>43682</v>
      </c>
      <c r="D18" s="43">
        <f>C18+1</f>
        <v>43683</v>
      </c>
      <c r="E18" s="43">
        <f aca="true" t="shared" si="6" ref="E18:H20">D18+1</f>
        <v>43684</v>
      </c>
      <c r="F18" s="43">
        <f>E18+1</f>
        <v>43685</v>
      </c>
      <c r="G18" s="43">
        <f t="shared" si="6"/>
        <v>43686</v>
      </c>
      <c r="H18" s="43">
        <f t="shared" si="6"/>
        <v>43687</v>
      </c>
      <c r="I18" s="44">
        <f>H18+1</f>
        <v>43688</v>
      </c>
      <c r="J18" s="50"/>
      <c r="K18" s="43">
        <f>Q17+1</f>
        <v>43710</v>
      </c>
      <c r="L18" s="43">
        <f aca="true" t="shared" si="7" ref="L18:N20">K18+1</f>
        <v>43711</v>
      </c>
      <c r="M18" s="43">
        <f t="shared" si="7"/>
        <v>43712</v>
      </c>
      <c r="N18" s="43">
        <f t="shared" si="7"/>
        <v>43713</v>
      </c>
      <c r="O18" s="43">
        <f aca="true" t="shared" si="8" ref="O18:Q20">N18+1</f>
        <v>43714</v>
      </c>
      <c r="P18" s="43">
        <f t="shared" si="8"/>
        <v>43715</v>
      </c>
      <c r="Q18" s="44">
        <f t="shared" si="8"/>
        <v>43716</v>
      </c>
      <c r="R18" s="90"/>
      <c r="S18" s="43">
        <f>Y17+1</f>
        <v>43745</v>
      </c>
      <c r="T18" s="43">
        <f aca="true" t="shared" si="9" ref="T18:V20">S18+1</f>
        <v>43746</v>
      </c>
      <c r="U18" s="43">
        <f t="shared" si="9"/>
        <v>43747</v>
      </c>
      <c r="V18" s="43">
        <f t="shared" si="9"/>
        <v>43748</v>
      </c>
      <c r="W18" s="43">
        <f aca="true" t="shared" si="10" ref="W18:Y20">V18+1</f>
        <v>43749</v>
      </c>
      <c r="X18" s="43">
        <f t="shared" si="10"/>
        <v>43750</v>
      </c>
      <c r="Y18" s="44">
        <f t="shared" si="10"/>
        <v>43751</v>
      </c>
      <c r="Z18" s="90"/>
      <c r="AA18" s="43">
        <f>AG17+1</f>
        <v>43773</v>
      </c>
      <c r="AB18" s="43">
        <f aca="true" t="shared" si="11" ref="AB18:AG20">AA18+1</f>
        <v>43774</v>
      </c>
      <c r="AC18" s="43">
        <f t="shared" si="11"/>
        <v>43775</v>
      </c>
      <c r="AD18" s="43">
        <f t="shared" si="11"/>
        <v>43776</v>
      </c>
      <c r="AE18" s="43">
        <f t="shared" si="11"/>
        <v>43777</v>
      </c>
      <c r="AF18" s="43">
        <f t="shared" si="11"/>
        <v>43778</v>
      </c>
      <c r="AG18" s="44">
        <f t="shared" si="11"/>
        <v>43779</v>
      </c>
      <c r="AH18" s="26"/>
      <c r="AI18" s="27">
        <f>($AI$24-6)</f>
        <v>43833</v>
      </c>
      <c r="AJ18" s="5"/>
    </row>
    <row r="19" spans="1:36" ht="18.75" customHeight="1">
      <c r="A19" s="5"/>
      <c r="B19" s="2"/>
      <c r="C19" s="43">
        <f>I18+1</f>
        <v>43689</v>
      </c>
      <c r="D19" s="43">
        <f>C19+1</f>
        <v>43690</v>
      </c>
      <c r="E19" s="43">
        <f t="shared" si="6"/>
        <v>43691</v>
      </c>
      <c r="F19" s="43">
        <f>E19+1</f>
        <v>43692</v>
      </c>
      <c r="G19" s="43">
        <f t="shared" si="6"/>
        <v>43693</v>
      </c>
      <c r="H19" s="43">
        <f t="shared" si="6"/>
        <v>43694</v>
      </c>
      <c r="I19" s="44">
        <f>H19+1</f>
        <v>43695</v>
      </c>
      <c r="J19" s="50"/>
      <c r="K19" s="43">
        <f>Q18+1</f>
        <v>43717</v>
      </c>
      <c r="L19" s="43">
        <f t="shared" si="7"/>
        <v>43718</v>
      </c>
      <c r="M19" s="43">
        <f t="shared" si="7"/>
        <v>43719</v>
      </c>
      <c r="N19" s="43">
        <f t="shared" si="7"/>
        <v>43720</v>
      </c>
      <c r="O19" s="43">
        <f t="shared" si="8"/>
        <v>43721</v>
      </c>
      <c r="P19" s="43">
        <f t="shared" si="8"/>
        <v>43722</v>
      </c>
      <c r="Q19" s="44">
        <f t="shared" si="8"/>
        <v>43723</v>
      </c>
      <c r="R19" s="90"/>
      <c r="S19" s="43">
        <f>Y18+1</f>
        <v>43752</v>
      </c>
      <c r="T19" s="43">
        <f t="shared" si="9"/>
        <v>43753</v>
      </c>
      <c r="U19" s="43">
        <f t="shared" si="9"/>
        <v>43754</v>
      </c>
      <c r="V19" s="43">
        <f t="shared" si="9"/>
        <v>43755</v>
      </c>
      <c r="W19" s="43">
        <f t="shared" si="10"/>
        <v>43756</v>
      </c>
      <c r="X19" s="43">
        <f t="shared" si="10"/>
        <v>43757</v>
      </c>
      <c r="Y19" s="44">
        <f t="shared" si="10"/>
        <v>43758</v>
      </c>
      <c r="Z19" s="90"/>
      <c r="AA19" s="43">
        <f>AG18+1</f>
        <v>43780</v>
      </c>
      <c r="AB19" s="43">
        <f t="shared" si="11"/>
        <v>43781</v>
      </c>
      <c r="AC19" s="43">
        <f t="shared" si="11"/>
        <v>43782</v>
      </c>
      <c r="AD19" s="43">
        <f t="shared" si="11"/>
        <v>43783</v>
      </c>
      <c r="AE19" s="43">
        <f t="shared" si="11"/>
        <v>43784</v>
      </c>
      <c r="AF19" s="43">
        <f t="shared" si="11"/>
        <v>43785</v>
      </c>
      <c r="AG19" s="44">
        <f t="shared" si="11"/>
        <v>43786</v>
      </c>
      <c r="AH19" s="26"/>
      <c r="AI19" s="27">
        <f>($AI$24-5)</f>
        <v>43834</v>
      </c>
      <c r="AJ19" s="5"/>
    </row>
    <row r="20" spans="1:36" ht="18.75" customHeight="1">
      <c r="A20" s="5"/>
      <c r="B20" s="2"/>
      <c r="C20" s="43">
        <f>I19+1</f>
        <v>43696</v>
      </c>
      <c r="D20" s="43">
        <f>C20+1</f>
        <v>43697</v>
      </c>
      <c r="E20" s="43">
        <f t="shared" si="6"/>
        <v>43698</v>
      </c>
      <c r="F20" s="43">
        <f>E20+1</f>
        <v>43699</v>
      </c>
      <c r="G20" s="43">
        <f t="shared" si="6"/>
        <v>43700</v>
      </c>
      <c r="H20" s="43">
        <f t="shared" si="6"/>
        <v>43701</v>
      </c>
      <c r="I20" s="44">
        <f>H20+1</f>
        <v>43702</v>
      </c>
      <c r="J20" s="50"/>
      <c r="K20" s="43">
        <f>Q19+1</f>
        <v>43724</v>
      </c>
      <c r="L20" s="43">
        <f t="shared" si="7"/>
        <v>43725</v>
      </c>
      <c r="M20" s="43">
        <f t="shared" si="7"/>
        <v>43726</v>
      </c>
      <c r="N20" s="43">
        <f t="shared" si="7"/>
        <v>43727</v>
      </c>
      <c r="O20" s="43">
        <f t="shared" si="8"/>
        <v>43728</v>
      </c>
      <c r="P20" s="43">
        <f t="shared" si="8"/>
        <v>43729</v>
      </c>
      <c r="Q20" s="44">
        <f t="shared" si="8"/>
        <v>43730</v>
      </c>
      <c r="R20" s="90"/>
      <c r="S20" s="43">
        <f>Y19+1</f>
        <v>43759</v>
      </c>
      <c r="T20" s="43">
        <f t="shared" si="9"/>
        <v>43760</v>
      </c>
      <c r="U20" s="43">
        <f t="shared" si="9"/>
        <v>43761</v>
      </c>
      <c r="V20" s="43">
        <f t="shared" si="9"/>
        <v>43762</v>
      </c>
      <c r="W20" s="43">
        <f t="shared" si="10"/>
        <v>43763</v>
      </c>
      <c r="X20" s="43">
        <f t="shared" si="10"/>
        <v>43764</v>
      </c>
      <c r="Y20" s="44">
        <f t="shared" si="10"/>
        <v>43765</v>
      </c>
      <c r="Z20" s="90"/>
      <c r="AA20" s="43">
        <f>AG19+1</f>
        <v>43787</v>
      </c>
      <c r="AB20" s="43">
        <f t="shared" si="11"/>
        <v>43788</v>
      </c>
      <c r="AC20" s="43">
        <f t="shared" si="11"/>
        <v>43789</v>
      </c>
      <c r="AD20" s="43">
        <f t="shared" si="11"/>
        <v>43790</v>
      </c>
      <c r="AE20" s="43">
        <f t="shared" si="11"/>
        <v>43791</v>
      </c>
      <c r="AF20" s="43">
        <f t="shared" si="11"/>
        <v>43792</v>
      </c>
      <c r="AG20" s="44">
        <f t="shared" si="11"/>
        <v>43793</v>
      </c>
      <c r="AH20" s="26"/>
      <c r="AI20" s="27">
        <f>($AI$24-4)</f>
        <v>43835</v>
      </c>
      <c r="AJ20" s="5"/>
    </row>
    <row r="21" spans="1:36" ht="18.75" customHeight="1">
      <c r="A21" s="5"/>
      <c r="B21" s="2"/>
      <c r="C21" s="43">
        <f>(MONTH(C20+7)=MONTH(C15))*(C20+7)</f>
        <v>43703</v>
      </c>
      <c r="D21" s="43">
        <f>(MONTH(D20+7)=MONTH(C15))*(D20+7)</f>
        <v>43704</v>
      </c>
      <c r="E21" s="43">
        <f>(MONTH(E20+7)=MONTH(C15))*(E20+7)</f>
        <v>43705</v>
      </c>
      <c r="F21" s="43">
        <f>(MONTH(F20+7)=MONTH(C15))*(F20+7)</f>
        <v>43706</v>
      </c>
      <c r="G21" s="43">
        <f>(MONTH(G20+7)=MONTH(C15))*(G20+7)</f>
        <v>43707</v>
      </c>
      <c r="H21" s="43">
        <f>(MONTH(H20+7)=MONTH(C15))*(H20+7)</f>
        <v>43708</v>
      </c>
      <c r="I21" s="44">
        <f>(MONTH(I20+7)=MONTH(C15))*(I20+7)</f>
        <v>0</v>
      </c>
      <c r="J21" s="50"/>
      <c r="K21" s="43">
        <f>(MONTH(K20+7)=MONTH(K15))*(K20+7)</f>
        <v>43731</v>
      </c>
      <c r="L21" s="43">
        <f>(MONTH(L20+7)=MONTH(K15))*(L20+7)</f>
        <v>43732</v>
      </c>
      <c r="M21" s="43">
        <f>(MONTH(M20+7)=MONTH(K15))*(M20+7)</f>
        <v>43733</v>
      </c>
      <c r="N21" s="43">
        <f>(MONTH(N20+7)=MONTH(K15))*(N20+7)</f>
        <v>43734</v>
      </c>
      <c r="O21" s="43">
        <f>(MONTH(O20+7)=MONTH(K15))*(O20+7)</f>
        <v>43735</v>
      </c>
      <c r="P21" s="43">
        <f>(MONTH(P20+7)=MONTH(K15))*(P20+7)</f>
        <v>43736</v>
      </c>
      <c r="Q21" s="44">
        <f>(MONTH(Q20+7)=MONTH(K15))*(Q20+7)</f>
        <v>43737</v>
      </c>
      <c r="R21" s="90"/>
      <c r="S21" s="43">
        <f>(MONTH(S20+7)=MONTH(S15))*(S20+7)</f>
        <v>43766</v>
      </c>
      <c r="T21" s="43">
        <f>(MONTH(T20+7)=MONTH(S15))*(T20+7)</f>
        <v>43767</v>
      </c>
      <c r="U21" s="43">
        <f>(MONTH(U20+7)=MONTH(S15))*(U20+7)</f>
        <v>43768</v>
      </c>
      <c r="V21" s="43">
        <f>(MONTH(V20+7)=MONTH(S15))*(V20+7)</f>
        <v>43769</v>
      </c>
      <c r="W21" s="43">
        <f>(MONTH(W20+7)=MONTH(S15))*(W20+7)</f>
        <v>0</v>
      </c>
      <c r="X21" s="43">
        <f>(MONTH(X20+7)=MONTH(S15))*(X20+7)</f>
        <v>0</v>
      </c>
      <c r="Y21" s="44">
        <f>(MONTH(Y20+7)=MONTH(S15))*(Y20+7)</f>
        <v>0</v>
      </c>
      <c r="Z21" s="90"/>
      <c r="AA21" s="43">
        <f>(MONTH(AA20+7)=MONTH(AA15))*(AA20+7)</f>
        <v>43794</v>
      </c>
      <c r="AB21" s="43">
        <f>(MONTH(AB20+7)=MONTH(AA15))*(AB20+7)</f>
        <v>43795</v>
      </c>
      <c r="AC21" s="43">
        <f>(MONTH(AC20+7)=MONTH(AA15))*(AC20+7)</f>
        <v>43796</v>
      </c>
      <c r="AD21" s="43">
        <f>(MONTH(AD20+7)=MONTH(AA15))*(AD20+7)</f>
        <v>43797</v>
      </c>
      <c r="AE21" s="43">
        <f>(MONTH(AE20+7)=MONTH(AA15))*(AE20+7)</f>
        <v>43798</v>
      </c>
      <c r="AF21" s="43">
        <f>(MONTH(AF20+7)=MONTH(AA15))*(AF20+7)</f>
        <v>43799</v>
      </c>
      <c r="AG21" s="44">
        <f>(MONTH(AG20+7)=MONTH(AA15))*(AG20+7)</f>
        <v>0</v>
      </c>
      <c r="AH21" s="26"/>
      <c r="AI21" s="27">
        <f>($AI$24-3)</f>
        <v>43836</v>
      </c>
      <c r="AJ21" s="5"/>
    </row>
    <row r="22" spans="1:36" ht="18.75" customHeight="1">
      <c r="A22" s="5"/>
      <c r="B22" s="2"/>
      <c r="C22" s="43">
        <f>(MONTH(C20+14)=MONTH(C15))*(C20+14)</f>
        <v>0</v>
      </c>
      <c r="D22" s="43">
        <f>(MONTH(D20+14)=MONTH(C15))*(D20+14)</f>
        <v>0</v>
      </c>
      <c r="E22" s="43">
        <f>(MONTH(E20+14)=MONTH(C15))*(E20+14)</f>
        <v>0</v>
      </c>
      <c r="F22" s="43">
        <f>(MONTH(F20+14)=MONTH(C15))*(F20+14)</f>
        <v>0</v>
      </c>
      <c r="G22" s="43">
        <f>(MONTH(G20+14)=MONTH(C15))*(G20+14)</f>
        <v>0</v>
      </c>
      <c r="H22" s="43">
        <f>(MONTH(H20+14)=MONTH(C15))*(H20+14)</f>
        <v>0</v>
      </c>
      <c r="I22" s="44">
        <f>(MONTH(I20+14)=MONTH(C15))*(I20+14)</f>
        <v>0</v>
      </c>
      <c r="J22" s="50"/>
      <c r="K22" s="43">
        <f>(MONTH(K20+14)=MONTH(K15))*(K20+14)</f>
        <v>43738</v>
      </c>
      <c r="L22" s="43">
        <f>(MONTH(L20+14)=MONTH(K15))*(L20+14)</f>
        <v>0</v>
      </c>
      <c r="M22" s="43">
        <f>(MONTH(M20+14)=MONTH(K15))*(M20+14)</f>
        <v>0</v>
      </c>
      <c r="N22" s="43">
        <f>(MONTH(N20+14)=MONTH(K15))*(N20+14)</f>
        <v>0</v>
      </c>
      <c r="O22" s="43">
        <f>(MONTH(O20+14)=MONTH(K15))*(O20+14)</f>
        <v>0</v>
      </c>
      <c r="P22" s="43">
        <f>(MONTH(P20+14)=MONTH(K15))*(P20+14)</f>
        <v>0</v>
      </c>
      <c r="Q22" s="44">
        <f>(MONTH(Q20+14)=MONTH(K15))*(Q20+14)</f>
        <v>0</v>
      </c>
      <c r="R22" s="90"/>
      <c r="S22" s="43">
        <f>(MONTH(S20+14)=MONTH(S15))*(S20+14)</f>
        <v>0</v>
      </c>
      <c r="T22" s="43">
        <f>(MONTH(T20+14)=MONTH(S15))*(T20+14)</f>
        <v>0</v>
      </c>
      <c r="U22" s="43">
        <f>(MONTH(U20+14)=MONTH(S15))*(U20+14)</f>
        <v>0</v>
      </c>
      <c r="V22" s="43">
        <f>(MONTH(V20+14)=MONTH(S15))*(V20+14)</f>
        <v>0</v>
      </c>
      <c r="W22" s="43">
        <f>(MONTH(W20+14)=MONTH(S15))*(W20+14)</f>
        <v>0</v>
      </c>
      <c r="X22" s="43">
        <f>(MONTH(X20+14)=MONTH(S15))*(X20+14)</f>
        <v>0</v>
      </c>
      <c r="Y22" s="44">
        <f>(MONTH(Y20+14)=MONTH(S15))*(Y20+14)</f>
        <v>0</v>
      </c>
      <c r="Z22" s="90"/>
      <c r="AA22" s="43">
        <f>(MONTH(AA20+14)=MONTH(AA15))*(AA20+14)</f>
        <v>0</v>
      </c>
      <c r="AB22" s="43">
        <f>(MONTH(AB20+14)=MONTH(AA15))*(AB20+14)</f>
        <v>0</v>
      </c>
      <c r="AC22" s="43">
        <f>(MONTH(AC20+14)=MONTH(AA15))*(AC20+14)</f>
        <v>0</v>
      </c>
      <c r="AD22" s="43">
        <f>(MONTH(AD20+14)=MONTH(AA15))*(AD20+14)</f>
        <v>0</v>
      </c>
      <c r="AE22" s="43">
        <f>(MONTH(AE20+14)=MONTH(AA15))*(AE20+14)</f>
        <v>0</v>
      </c>
      <c r="AF22" s="43">
        <f>(MONTH(AF20+14)=MONTH(AA15))*(AF20+14)</f>
        <v>0</v>
      </c>
      <c r="AG22" s="44">
        <f>(MONTH(AG20+14)=MONTH(AA15))*(AG20+14)</f>
        <v>0</v>
      </c>
      <c r="AH22" s="26"/>
      <c r="AI22" s="27">
        <f>($AI$24-2)</f>
        <v>43837</v>
      </c>
      <c r="AJ22" s="5"/>
    </row>
    <row r="23" spans="1:36" ht="18.75" customHeight="1">
      <c r="A23" s="5"/>
      <c r="B23" s="2"/>
      <c r="C23" s="28"/>
      <c r="D23" s="29"/>
      <c r="E23" s="29"/>
      <c r="F23" s="29"/>
      <c r="G23" s="29"/>
      <c r="H23" s="29"/>
      <c r="I23" s="29"/>
      <c r="J23" s="30"/>
      <c r="K23" s="29"/>
      <c r="L23" s="29"/>
      <c r="M23" s="29"/>
      <c r="N23" s="29"/>
      <c r="O23" s="29"/>
      <c r="P23" s="29"/>
      <c r="Q23" s="29"/>
      <c r="R23" s="30"/>
      <c r="S23" s="29"/>
      <c r="T23" s="29"/>
      <c r="U23" s="29"/>
      <c r="V23" s="29"/>
      <c r="W23" s="29"/>
      <c r="X23" s="29"/>
      <c r="Y23" s="29"/>
      <c r="Z23" s="30"/>
      <c r="AA23" s="29"/>
      <c r="AB23" s="29"/>
      <c r="AC23" s="29"/>
      <c r="AD23" s="29"/>
      <c r="AE23" s="29"/>
      <c r="AF23" s="29"/>
      <c r="AG23" s="31"/>
      <c r="AH23" s="26"/>
      <c r="AI23" s="27">
        <f>($AI$24-1)</f>
        <v>43838</v>
      </c>
      <c r="AJ23" s="5"/>
    </row>
    <row r="24" spans="1:36" ht="18.75" customHeight="1">
      <c r="A24" s="5"/>
      <c r="B24" s="2"/>
      <c r="C24" s="32">
        <f>Mes_9</f>
        <v>43800</v>
      </c>
      <c r="D24" s="33"/>
      <c r="E24" s="33"/>
      <c r="F24" s="33"/>
      <c r="G24" s="33"/>
      <c r="H24" s="33"/>
      <c r="I24" s="34"/>
      <c r="J24" s="51"/>
      <c r="K24" s="32">
        <f>Mes_10</f>
        <v>43831</v>
      </c>
      <c r="L24" s="33"/>
      <c r="M24" s="33"/>
      <c r="N24" s="33"/>
      <c r="O24" s="33"/>
      <c r="P24" s="33"/>
      <c r="Q24" s="34"/>
      <c r="R24" s="91"/>
      <c r="S24" s="32">
        <f>Mes_11</f>
        <v>43862</v>
      </c>
      <c r="T24" s="33"/>
      <c r="U24" s="33"/>
      <c r="V24" s="33"/>
      <c r="W24" s="33"/>
      <c r="X24" s="33"/>
      <c r="Y24" s="34"/>
      <c r="Z24" s="91"/>
      <c r="AA24" s="32">
        <f>Mes_12</f>
        <v>43891</v>
      </c>
      <c r="AB24" s="33"/>
      <c r="AC24" s="33"/>
      <c r="AD24" s="33"/>
      <c r="AE24" s="33"/>
      <c r="AF24" s="33"/>
      <c r="AG24" s="34"/>
      <c r="AH24" s="26"/>
      <c r="AI24" s="52">
        <f>AI8+268</f>
        <v>43839</v>
      </c>
      <c r="AJ24" s="5"/>
    </row>
    <row r="25" spans="1:36" ht="18.75" customHeight="1">
      <c r="A25" s="5"/>
      <c r="B25" s="2"/>
      <c r="C25" s="53" t="s">
        <v>0</v>
      </c>
      <c r="D25" s="53" t="s">
        <v>1</v>
      </c>
      <c r="E25" s="53" t="s">
        <v>1</v>
      </c>
      <c r="F25" s="53" t="s">
        <v>2</v>
      </c>
      <c r="G25" s="53" t="s">
        <v>3</v>
      </c>
      <c r="H25" s="53" t="s">
        <v>4</v>
      </c>
      <c r="I25" s="53" t="s">
        <v>5</v>
      </c>
      <c r="J25" s="42"/>
      <c r="K25" s="53" t="s">
        <v>0</v>
      </c>
      <c r="L25" s="53" t="s">
        <v>1</v>
      </c>
      <c r="M25" s="53" t="s">
        <v>1</v>
      </c>
      <c r="N25" s="53" t="s">
        <v>2</v>
      </c>
      <c r="O25" s="53" t="s">
        <v>3</v>
      </c>
      <c r="P25" s="53" t="s">
        <v>4</v>
      </c>
      <c r="Q25" s="53" t="s">
        <v>5</v>
      </c>
      <c r="R25" s="90"/>
      <c r="S25" s="53" t="s">
        <v>0</v>
      </c>
      <c r="T25" s="53" t="s">
        <v>1</v>
      </c>
      <c r="U25" s="53" t="s">
        <v>1</v>
      </c>
      <c r="V25" s="53" t="s">
        <v>2</v>
      </c>
      <c r="W25" s="53" t="s">
        <v>3</v>
      </c>
      <c r="X25" s="53" t="s">
        <v>4</v>
      </c>
      <c r="Y25" s="53" t="s">
        <v>5</v>
      </c>
      <c r="Z25" s="90"/>
      <c r="AA25" s="53" t="s">
        <v>0</v>
      </c>
      <c r="AB25" s="53" t="s">
        <v>1</v>
      </c>
      <c r="AC25" s="53" t="s">
        <v>1</v>
      </c>
      <c r="AD25" s="53" t="s">
        <v>2</v>
      </c>
      <c r="AE25" s="53" t="s">
        <v>3</v>
      </c>
      <c r="AF25" s="53" t="s">
        <v>4</v>
      </c>
      <c r="AG25" s="53" t="s">
        <v>5</v>
      </c>
      <c r="AH25" s="26"/>
      <c r="AI25" s="27">
        <f>($AI$24+1)</f>
        <v>43840</v>
      </c>
      <c r="AJ25" s="5"/>
    </row>
    <row r="26" spans="1:36" ht="18.75" customHeight="1">
      <c r="A26" s="5"/>
      <c r="B26" s="2"/>
      <c r="C26" s="43">
        <f>(WEEKDAY(C24,2)=1)*C24</f>
        <v>0</v>
      </c>
      <c r="D26" s="43">
        <f>(WEEKDAY(C24,2)=2)*C24+(C26&gt;0)+C26</f>
        <v>0</v>
      </c>
      <c r="E26" s="43">
        <f>(WEEKDAY(C24,2)=3)*C24+(D26&gt;0)+D26</f>
        <v>0</v>
      </c>
      <c r="F26" s="43">
        <f>(WEEKDAY(C24,2)=4)*C24+(E26&gt;0)+E26</f>
        <v>0</v>
      </c>
      <c r="G26" s="43">
        <f>(WEEKDAY(C24,2)=5)*C24+(F26&gt;0)+F26</f>
        <v>0</v>
      </c>
      <c r="H26" s="43">
        <f>(WEEKDAY(C24,2)=6)*C24+(G26&gt;0)+G26</f>
        <v>0</v>
      </c>
      <c r="I26" s="44">
        <f>(WEEKDAY(C24,2)=7)*C24+(H26&gt;0)+H26</f>
        <v>43800</v>
      </c>
      <c r="J26" s="42"/>
      <c r="K26" s="43">
        <f>(WEEKDAY(K24,2)=1)*K24</f>
        <v>0</v>
      </c>
      <c r="L26" s="43">
        <f>(WEEKDAY(K24,2)=2)*K24+(K26&gt;0)+K26</f>
        <v>0</v>
      </c>
      <c r="M26" s="43">
        <f>(WEEKDAY(K24,2)=3)*K24+(L26&gt;0)+L26</f>
        <v>43831</v>
      </c>
      <c r="N26" s="43">
        <f>(WEEKDAY(K24,2)=4)*K24+(M26&gt;0)+M26</f>
        <v>43832</v>
      </c>
      <c r="O26" s="43">
        <f>(WEEKDAY(K24,2)=5)*K24+(N26&gt;0)+N26</f>
        <v>43833</v>
      </c>
      <c r="P26" s="43">
        <f>(WEEKDAY(K24,2)=6)*K24+(O26&gt;0)+O26</f>
        <v>43834</v>
      </c>
      <c r="Q26" s="44">
        <f>(WEEKDAY(K24,2)=7)*K24+(P26&gt;0)+P26</f>
        <v>43835</v>
      </c>
      <c r="R26" s="90"/>
      <c r="S26" s="43">
        <f>(WEEKDAY(S24,2)=1)*S24</f>
        <v>0</v>
      </c>
      <c r="T26" s="43">
        <f>(WEEKDAY(S24,2)=2)*S24+(S26&gt;0)+S26</f>
        <v>0</v>
      </c>
      <c r="U26" s="43">
        <f>(WEEKDAY(S24,2)=3)*S24+(T26&gt;0)+T26</f>
        <v>0</v>
      </c>
      <c r="V26" s="43">
        <f>(WEEKDAY(S24,2)=4)*S24+(U26&gt;0)+U26</f>
        <v>0</v>
      </c>
      <c r="W26" s="43">
        <f>(WEEKDAY(S24,2)=5)*S24+(V26&gt;0)+V26</f>
        <v>0</v>
      </c>
      <c r="X26" s="43">
        <f>(WEEKDAY(S24,2)=6)*S24+(W26&gt;0)+W26</f>
        <v>43862</v>
      </c>
      <c r="Y26" s="44">
        <f>(WEEKDAY(S24,2)=7)*S24+(X26&gt;0)+X26</f>
        <v>43863</v>
      </c>
      <c r="Z26" s="90"/>
      <c r="AA26" s="43">
        <f>(WEEKDAY(AA24,2)=1)*AA24</f>
        <v>0</v>
      </c>
      <c r="AB26" s="43">
        <f>(WEEKDAY(AA24,2)=2)*AA24+(AA26&gt;0)+AA26</f>
        <v>0</v>
      </c>
      <c r="AC26" s="43">
        <f>(WEEKDAY(AA24,2)=3)*AA24+(AB26&gt;0)+AB26</f>
        <v>0</v>
      </c>
      <c r="AD26" s="43">
        <f>(WEEKDAY(AA24,2)=4)*AA24+(AC26&gt;0)+AC26</f>
        <v>0</v>
      </c>
      <c r="AE26" s="43">
        <f>(WEEKDAY(AA24,2)=5)*AA24+(AD26&gt;0)+AD26</f>
        <v>0</v>
      </c>
      <c r="AF26" s="43">
        <f>(WEEKDAY(AA24,2)=6)*AA24+(AE26&gt;0)+AE26</f>
        <v>0</v>
      </c>
      <c r="AG26" s="44">
        <f>(WEEKDAY(AA24,2)=7)*AA24+(AF26&gt;0)+AF26</f>
        <v>43891</v>
      </c>
      <c r="AH26" s="26"/>
      <c r="AI26" s="27">
        <f>($AI$24+2)</f>
        <v>43841</v>
      </c>
      <c r="AJ26" s="5"/>
    </row>
    <row r="27" spans="1:36" ht="18.75" customHeight="1">
      <c r="A27" s="5"/>
      <c r="B27" s="2"/>
      <c r="C27" s="43">
        <f>I26+1</f>
        <v>43801</v>
      </c>
      <c r="D27" s="43">
        <f>C27+1</f>
        <v>43802</v>
      </c>
      <c r="E27" s="43">
        <f aca="true" t="shared" si="12" ref="E27:H29">D27+1</f>
        <v>43803</v>
      </c>
      <c r="F27" s="43">
        <f>E27+1</f>
        <v>43804</v>
      </c>
      <c r="G27" s="43">
        <f t="shared" si="12"/>
        <v>43805</v>
      </c>
      <c r="H27" s="43">
        <f t="shared" si="12"/>
        <v>43806</v>
      </c>
      <c r="I27" s="44">
        <f>H27+1</f>
        <v>43807</v>
      </c>
      <c r="J27" s="42"/>
      <c r="K27" s="43">
        <f>Q26+1</f>
        <v>43836</v>
      </c>
      <c r="L27" s="43">
        <f aca="true" t="shared" si="13" ref="L27:N29">K27+1</f>
        <v>43837</v>
      </c>
      <c r="M27" s="43">
        <f t="shared" si="13"/>
        <v>43838</v>
      </c>
      <c r="N27" s="43">
        <f t="shared" si="13"/>
        <v>43839</v>
      </c>
      <c r="O27" s="43">
        <f aca="true" t="shared" si="14" ref="O27:Q29">N27+1</f>
        <v>43840</v>
      </c>
      <c r="P27" s="43">
        <f t="shared" si="14"/>
        <v>43841</v>
      </c>
      <c r="Q27" s="44">
        <f t="shared" si="14"/>
        <v>43842</v>
      </c>
      <c r="R27" s="90"/>
      <c r="S27" s="43">
        <f>Y26+1</f>
        <v>43864</v>
      </c>
      <c r="T27" s="43">
        <f aca="true" t="shared" si="15" ref="T27:V29">S27+1</f>
        <v>43865</v>
      </c>
      <c r="U27" s="43">
        <f t="shared" si="15"/>
        <v>43866</v>
      </c>
      <c r="V27" s="43">
        <f t="shared" si="15"/>
        <v>43867</v>
      </c>
      <c r="W27" s="43">
        <f aca="true" t="shared" si="16" ref="W27:Y29">V27+1</f>
        <v>43868</v>
      </c>
      <c r="X27" s="43">
        <f t="shared" si="16"/>
        <v>43869</v>
      </c>
      <c r="Y27" s="44">
        <f t="shared" si="16"/>
        <v>43870</v>
      </c>
      <c r="Z27" s="90"/>
      <c r="AA27" s="43">
        <f>AG26+1</f>
        <v>43892</v>
      </c>
      <c r="AB27" s="43">
        <f aca="true" t="shared" si="17" ref="AB27:AG29">AA27+1</f>
        <v>43893</v>
      </c>
      <c r="AC27" s="43">
        <f t="shared" si="17"/>
        <v>43894</v>
      </c>
      <c r="AD27" s="43">
        <f t="shared" si="17"/>
        <v>43895</v>
      </c>
      <c r="AE27" s="43">
        <f t="shared" si="17"/>
        <v>43896</v>
      </c>
      <c r="AF27" s="43">
        <f t="shared" si="17"/>
        <v>43897</v>
      </c>
      <c r="AG27" s="44">
        <f t="shared" si="17"/>
        <v>43898</v>
      </c>
      <c r="AH27" s="26"/>
      <c r="AI27" s="27">
        <f>($AI$24+3)</f>
        <v>43842</v>
      </c>
      <c r="AJ27" s="5"/>
    </row>
    <row r="28" spans="1:36" ht="18.75" customHeight="1">
      <c r="A28" s="5"/>
      <c r="B28" s="2"/>
      <c r="C28" s="43">
        <f>I27+1</f>
        <v>43808</v>
      </c>
      <c r="D28" s="43">
        <f>C28+1</f>
        <v>43809</v>
      </c>
      <c r="E28" s="43">
        <f t="shared" si="12"/>
        <v>43810</v>
      </c>
      <c r="F28" s="43">
        <f>E28+1</f>
        <v>43811</v>
      </c>
      <c r="G28" s="43">
        <f t="shared" si="12"/>
        <v>43812</v>
      </c>
      <c r="H28" s="43">
        <f t="shared" si="12"/>
        <v>43813</v>
      </c>
      <c r="I28" s="44">
        <f>H28+1</f>
        <v>43814</v>
      </c>
      <c r="J28" s="42"/>
      <c r="K28" s="43">
        <f>Q27+1</f>
        <v>43843</v>
      </c>
      <c r="L28" s="43">
        <f t="shared" si="13"/>
        <v>43844</v>
      </c>
      <c r="M28" s="43">
        <f t="shared" si="13"/>
        <v>43845</v>
      </c>
      <c r="N28" s="43">
        <f t="shared" si="13"/>
        <v>43846</v>
      </c>
      <c r="O28" s="43">
        <f t="shared" si="14"/>
        <v>43847</v>
      </c>
      <c r="P28" s="43">
        <f t="shared" si="14"/>
        <v>43848</v>
      </c>
      <c r="Q28" s="44">
        <f t="shared" si="14"/>
        <v>43849</v>
      </c>
      <c r="R28" s="90"/>
      <c r="S28" s="43">
        <f>Y27+1</f>
        <v>43871</v>
      </c>
      <c r="T28" s="43">
        <f t="shared" si="15"/>
        <v>43872</v>
      </c>
      <c r="U28" s="43">
        <f t="shared" si="15"/>
        <v>43873</v>
      </c>
      <c r="V28" s="43">
        <f t="shared" si="15"/>
        <v>43874</v>
      </c>
      <c r="W28" s="43">
        <f t="shared" si="16"/>
        <v>43875</v>
      </c>
      <c r="X28" s="43">
        <f t="shared" si="16"/>
        <v>43876</v>
      </c>
      <c r="Y28" s="44">
        <f t="shared" si="16"/>
        <v>43877</v>
      </c>
      <c r="Z28" s="90"/>
      <c r="AA28" s="43">
        <f>AG27+1</f>
        <v>43899</v>
      </c>
      <c r="AB28" s="43">
        <f t="shared" si="17"/>
        <v>43900</v>
      </c>
      <c r="AC28" s="43">
        <f t="shared" si="17"/>
        <v>43901</v>
      </c>
      <c r="AD28" s="43">
        <f t="shared" si="17"/>
        <v>43902</v>
      </c>
      <c r="AE28" s="43">
        <f t="shared" si="17"/>
        <v>43903</v>
      </c>
      <c r="AF28" s="43">
        <f t="shared" si="17"/>
        <v>43904</v>
      </c>
      <c r="AG28" s="44">
        <f t="shared" si="17"/>
        <v>43905</v>
      </c>
      <c r="AH28" s="26"/>
      <c r="AI28" s="27">
        <f>($AI$24+4)</f>
        <v>43843</v>
      </c>
      <c r="AJ28" s="5"/>
    </row>
    <row r="29" spans="1:36" ht="18.75" customHeight="1">
      <c r="A29" s="5"/>
      <c r="B29" s="2"/>
      <c r="C29" s="43">
        <f>I28+1</f>
        <v>43815</v>
      </c>
      <c r="D29" s="43">
        <f>C29+1</f>
        <v>43816</v>
      </c>
      <c r="E29" s="43">
        <f t="shared" si="12"/>
        <v>43817</v>
      </c>
      <c r="F29" s="43">
        <f>E29+1</f>
        <v>43818</v>
      </c>
      <c r="G29" s="43">
        <f t="shared" si="12"/>
        <v>43819</v>
      </c>
      <c r="H29" s="43">
        <f t="shared" si="12"/>
        <v>43820</v>
      </c>
      <c r="I29" s="44">
        <f>H29+1</f>
        <v>43821</v>
      </c>
      <c r="J29" s="42"/>
      <c r="K29" s="43">
        <f>Q28+1</f>
        <v>43850</v>
      </c>
      <c r="L29" s="43">
        <f t="shared" si="13"/>
        <v>43851</v>
      </c>
      <c r="M29" s="43">
        <f t="shared" si="13"/>
        <v>43852</v>
      </c>
      <c r="N29" s="43">
        <f t="shared" si="13"/>
        <v>43853</v>
      </c>
      <c r="O29" s="43">
        <f t="shared" si="14"/>
        <v>43854</v>
      </c>
      <c r="P29" s="43">
        <f t="shared" si="14"/>
        <v>43855</v>
      </c>
      <c r="Q29" s="44">
        <f t="shared" si="14"/>
        <v>43856</v>
      </c>
      <c r="R29" s="90"/>
      <c r="S29" s="43">
        <f>Y28+1</f>
        <v>43878</v>
      </c>
      <c r="T29" s="43">
        <f t="shared" si="15"/>
        <v>43879</v>
      </c>
      <c r="U29" s="43">
        <f t="shared" si="15"/>
        <v>43880</v>
      </c>
      <c r="V29" s="43">
        <f t="shared" si="15"/>
        <v>43881</v>
      </c>
      <c r="W29" s="43">
        <f t="shared" si="16"/>
        <v>43882</v>
      </c>
      <c r="X29" s="43">
        <f t="shared" si="16"/>
        <v>43883</v>
      </c>
      <c r="Y29" s="44">
        <f t="shared" si="16"/>
        <v>43884</v>
      </c>
      <c r="Z29" s="90"/>
      <c r="AA29" s="43">
        <f>AG28+1</f>
        <v>43906</v>
      </c>
      <c r="AB29" s="43">
        <f t="shared" si="17"/>
        <v>43907</v>
      </c>
      <c r="AC29" s="43">
        <f t="shared" si="17"/>
        <v>43908</v>
      </c>
      <c r="AD29" s="43">
        <f t="shared" si="17"/>
        <v>43909</v>
      </c>
      <c r="AE29" s="43">
        <f t="shared" si="17"/>
        <v>43910</v>
      </c>
      <c r="AF29" s="43">
        <f t="shared" si="17"/>
        <v>43911</v>
      </c>
      <c r="AG29" s="44">
        <f t="shared" si="17"/>
        <v>43912</v>
      </c>
      <c r="AH29" s="26"/>
      <c r="AI29" s="27">
        <f>($AI$24+5)</f>
        <v>43844</v>
      </c>
      <c r="AJ29" s="5"/>
    </row>
    <row r="30" spans="1:36" ht="18.75" customHeight="1">
      <c r="A30" s="5"/>
      <c r="B30" s="2"/>
      <c r="C30" s="43">
        <f>(MONTH(C29+7)=MONTH(C24))*(C29+7)</f>
        <v>43822</v>
      </c>
      <c r="D30" s="43">
        <f>(MONTH(D29+7)=MONTH(C24))*(D29+7)</f>
        <v>43823</v>
      </c>
      <c r="E30" s="43">
        <f>(MONTH(E29+7)=MONTH(C24))*(E29+7)</f>
        <v>43824</v>
      </c>
      <c r="F30" s="43">
        <f>(MONTH(F29+7)=MONTH(C24))*(F29+7)</f>
        <v>43825</v>
      </c>
      <c r="G30" s="43">
        <f>(MONTH(G29+7)=MONTH(C24))*(G29+7)</f>
        <v>43826</v>
      </c>
      <c r="H30" s="43">
        <f>(MONTH(H29+7)=MONTH(C24))*(H29+7)</f>
        <v>43827</v>
      </c>
      <c r="I30" s="44">
        <f>(MONTH(I29+7)=MONTH(C24))*(I29+7)</f>
        <v>43828</v>
      </c>
      <c r="J30" s="54"/>
      <c r="K30" s="43">
        <f>(MONTH(K29+7)=MONTH(K24))*(K29+7)</f>
        <v>43857</v>
      </c>
      <c r="L30" s="43">
        <f>(MONTH(L29+7)=MONTH(K24))*(L29+7)</f>
        <v>43858</v>
      </c>
      <c r="M30" s="43">
        <f>(MONTH(M29+7)=MONTH(K24))*(M29+7)</f>
        <v>43859</v>
      </c>
      <c r="N30" s="43">
        <f>(MONTH(N29+7)=MONTH(K24))*(N29+7)</f>
        <v>43860</v>
      </c>
      <c r="O30" s="43">
        <f>(MONTH(O29+7)=MONTH(K24))*(O29+7)</f>
        <v>43861</v>
      </c>
      <c r="P30" s="43">
        <f>(MONTH(P29+7)=MONTH(K24))*(P29+7)</f>
        <v>0</v>
      </c>
      <c r="Q30" s="44">
        <f>(MONTH(Q29+7)=MONTH(K24))*(Q29+7)</f>
        <v>0</v>
      </c>
      <c r="R30" s="90"/>
      <c r="S30" s="43">
        <f>(MONTH(S29+7)=MONTH(S24))*(S29+7)</f>
        <v>43885</v>
      </c>
      <c r="T30" s="43">
        <f>(MONTH(T29+7)=MONTH(S24))*(T29+7)</f>
        <v>43886</v>
      </c>
      <c r="U30" s="43">
        <f>(MONTH(U29+7)=MONTH(S24))*(U29+7)</f>
        <v>43887</v>
      </c>
      <c r="V30" s="43">
        <f>(MONTH(V29+7)=MONTH(S24))*(V29+7)</f>
        <v>43888</v>
      </c>
      <c r="W30" s="43">
        <f>(MONTH(W29+7)=MONTH(S24))*(W29+7)</f>
        <v>43889</v>
      </c>
      <c r="X30" s="43">
        <f>(MONTH(X29+7)=MONTH(S24))*(X29+7)</f>
        <v>43890</v>
      </c>
      <c r="Y30" s="44">
        <f>(MONTH(Y29+7)=MONTH(S24))*(Y29+7)</f>
        <v>0</v>
      </c>
      <c r="Z30" s="90"/>
      <c r="AA30" s="43">
        <f>(MONTH(AA29+7)=MONTH(AA24))*(AA29+7)</f>
        <v>43913</v>
      </c>
      <c r="AB30" s="43">
        <f>(MONTH(AB29+7)=MONTH(AA24))*(AB29+7)</f>
        <v>43914</v>
      </c>
      <c r="AC30" s="43">
        <f>(MONTH(AC29+7)=MONTH(AA24))*(AC29+7)</f>
        <v>43915</v>
      </c>
      <c r="AD30" s="43">
        <f>(MONTH(AD29+7)=MONTH(AA24))*(AD29+7)</f>
        <v>43916</v>
      </c>
      <c r="AE30" s="43">
        <f>(MONTH(AE29+7)=MONTH(AA24))*(AE29+7)</f>
        <v>43917</v>
      </c>
      <c r="AF30" s="43">
        <f>(MONTH(AF29+7)=MONTH(AA24))*(AF29+7)</f>
        <v>43918</v>
      </c>
      <c r="AG30" s="44">
        <f>(MONTH(AG29+7)=MONTH(AA24))*(AG29+7)</f>
        <v>43919</v>
      </c>
      <c r="AH30" s="26"/>
      <c r="AI30" s="27">
        <f>($AI$24+6)</f>
        <v>43845</v>
      </c>
      <c r="AJ30" s="5"/>
    </row>
    <row r="31" spans="1:36" ht="18.75" customHeight="1">
      <c r="A31" s="5"/>
      <c r="B31" s="2"/>
      <c r="C31" s="43">
        <f>(MONTH(C29+14)=MONTH(C24))*(C29+14)</f>
        <v>43829</v>
      </c>
      <c r="D31" s="43">
        <f>(MONTH(D29+14)=MONTH(C24))*(D29+14)</f>
        <v>43830</v>
      </c>
      <c r="E31" s="43">
        <f>(MONTH(E29+14)=MONTH(C24))*(E29+14)</f>
        <v>0</v>
      </c>
      <c r="F31" s="43">
        <f>(MONTH(F29+14)=MONTH(C24))*(F29+14)</f>
        <v>0</v>
      </c>
      <c r="G31" s="43">
        <f>(MONTH(G29+14)=MONTH(C24))*(G29+14)</f>
        <v>0</v>
      </c>
      <c r="H31" s="43">
        <f>(MONTH(H29+14)=MONTH(C24))*(H29+14)</f>
        <v>0</v>
      </c>
      <c r="I31" s="44">
        <f>(MONTH(I29+14)=MONTH(C24))*(I29+14)</f>
        <v>0</v>
      </c>
      <c r="J31" s="55"/>
      <c r="K31" s="43">
        <f>(MONTH(K29+14)=MONTH(K24))*(K29+14)</f>
        <v>0</v>
      </c>
      <c r="L31" s="43">
        <f>(MONTH(L29+14)=MONTH(K24))*(L29+14)</f>
        <v>0</v>
      </c>
      <c r="M31" s="43">
        <f>(MONTH(M29+14)=MONTH(K24))*(M29+14)</f>
        <v>0</v>
      </c>
      <c r="N31" s="43">
        <f>(MONTH(N29+14)=MONTH(K24))*(N29+14)</f>
        <v>0</v>
      </c>
      <c r="O31" s="43">
        <f>(MONTH(O29+14)=MONTH(K24))*(O29+14)</f>
        <v>0</v>
      </c>
      <c r="P31" s="43">
        <f>(MONTH(P29+14)=MONTH(K24))*(P29+14)</f>
        <v>0</v>
      </c>
      <c r="Q31" s="44">
        <f>(MONTH(Q29+14)=MONTH(K24))*(Q29+14)</f>
        <v>0</v>
      </c>
      <c r="R31" s="92"/>
      <c r="S31" s="43">
        <f>(MONTH(S29+14)=MONTH(S24))*(S29+14)</f>
        <v>0</v>
      </c>
      <c r="T31" s="43">
        <f>(MONTH(T29+14)=MONTH(S24))*(T29+14)</f>
        <v>0</v>
      </c>
      <c r="U31" s="43">
        <f>(MONTH(U29+14)=MONTH(S24))*(U29+14)</f>
        <v>0</v>
      </c>
      <c r="V31" s="43">
        <f>(MONTH(V29+14)=MONTH(S24))*(V29+14)</f>
        <v>0</v>
      </c>
      <c r="W31" s="43">
        <f>(MONTH(W29+14)=MONTH(S24))*(W29+14)</f>
        <v>0</v>
      </c>
      <c r="X31" s="43">
        <f>(MONTH(X29+14)=MONTH(S24))*(X29+14)</f>
        <v>0</v>
      </c>
      <c r="Y31" s="44">
        <f>(MONTH(Y29+14)=MONTH(S24))*(Y29+14)</f>
        <v>0</v>
      </c>
      <c r="Z31" s="92"/>
      <c r="AA31" s="43">
        <f>(MONTH(AA29+14)=MONTH(AA24))*(AA29+14)</f>
        <v>43920</v>
      </c>
      <c r="AB31" s="43">
        <f>(MONTH(AB29+14)=MONTH(AA24))*(AB29+14)</f>
        <v>43921</v>
      </c>
      <c r="AC31" s="43">
        <f>(MONTH(AC29+14)=MONTH(AA24))*(AC29+14)</f>
        <v>0</v>
      </c>
      <c r="AD31" s="43">
        <f>(MONTH(AD29+14)=MONTH(AA24))*(AD29+14)</f>
        <v>0</v>
      </c>
      <c r="AE31" s="43">
        <f>(MONTH(AE29+14)=MONTH(AA24))*(AE29+14)</f>
        <v>0</v>
      </c>
      <c r="AF31" s="43">
        <f>(MONTH(AF29+14)=MONTH(AA24))*(AF29+14)</f>
        <v>0</v>
      </c>
      <c r="AG31" s="44">
        <f>(MONTH(AG29+14)=MONTH(AA24))*(AG29+14)</f>
        <v>0</v>
      </c>
      <c r="AH31" s="26"/>
      <c r="AI31" s="27">
        <f>($AI$24+7)</f>
        <v>43846</v>
      </c>
      <c r="AJ31" s="5"/>
    </row>
    <row r="32" spans="1:36" ht="18.75" customHeight="1">
      <c r="A32" s="5"/>
      <c r="B32" s="2"/>
      <c r="C32" s="28"/>
      <c r="D32" s="29"/>
      <c r="E32" s="29"/>
      <c r="F32" s="29"/>
      <c r="G32" s="29"/>
      <c r="H32" s="29"/>
      <c r="I32" s="29"/>
      <c r="J32" s="30"/>
      <c r="K32" s="29"/>
      <c r="L32" s="29"/>
      <c r="M32" s="29"/>
      <c r="N32" s="29"/>
      <c r="O32" s="29"/>
      <c r="P32" s="29"/>
      <c r="Q32" s="29"/>
      <c r="R32" s="30"/>
      <c r="S32" s="29"/>
      <c r="T32" s="29"/>
      <c r="U32" s="29"/>
      <c r="V32" s="29"/>
      <c r="W32" s="29"/>
      <c r="X32" s="29"/>
      <c r="Y32" s="29"/>
      <c r="Z32" s="30"/>
      <c r="AA32" s="29"/>
      <c r="AB32" s="29"/>
      <c r="AC32" s="29"/>
      <c r="AD32" s="29"/>
      <c r="AE32" s="29"/>
      <c r="AF32" s="29"/>
      <c r="AG32" s="31"/>
      <c r="AH32" s="26"/>
      <c r="AI32" s="27">
        <f>($AI$24+8)</f>
        <v>43847</v>
      </c>
      <c r="AJ32" s="5"/>
    </row>
    <row r="33" spans="1:36" ht="18.75" customHeight="1">
      <c r="A33" s="5"/>
      <c r="B33" s="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26"/>
      <c r="AI33" s="27">
        <f>($AI$24+9)</f>
        <v>43848</v>
      </c>
      <c r="AJ33" s="5"/>
    </row>
    <row r="34" spans="1:36" ht="18.75" customHeight="1">
      <c r="A34" s="5"/>
      <c r="B34" s="5"/>
      <c r="C34" s="57" t="s">
        <v>14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60"/>
      <c r="AH34" s="26"/>
      <c r="AI34" s="27">
        <f>($AI$24+10)</f>
        <v>43849</v>
      </c>
      <c r="AJ34" s="5"/>
    </row>
    <row r="35" spans="1:36" ht="18.75" customHeight="1">
      <c r="A35" s="5"/>
      <c r="B35" s="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26"/>
      <c r="AI35" s="27">
        <f>($AI$24+11)</f>
        <v>43850</v>
      </c>
      <c r="AJ35" s="5"/>
    </row>
    <row r="36" spans="1:36" ht="18.75" customHeight="1">
      <c r="A36" s="5"/>
      <c r="B36" s="5"/>
      <c r="C36" s="61" t="s">
        <v>7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3"/>
      <c r="Y36" s="64" t="str">
        <f>DATEDIF(F4,AI24,"Y")&amp;" año"&amp;IF(DATEDIF(F4,AI24,"Y")&gt;=0,"s","  ")&amp;IF(DATEDIF(F4,AI24,"YM")=0,"","; "&amp;DATEDIF(F4,AI24,"YM")&amp;" mes"&amp;IF(DATEDIF(F4,AI24,"YM")&gt;1,"es ",""))&amp;IF(DATEDIF(F4,AI24,"MD")=0,""," y "&amp;DATEDIF(F4,AI24,"MD")&amp;" día"&amp;IF(DATEDIF(F4,AI24,"MD")&gt;1,"s",""))</f>
        <v>0 años; 9 meses  y 8 días</v>
      </c>
      <c r="Z36" s="65"/>
      <c r="AA36" s="65"/>
      <c r="AB36" s="65"/>
      <c r="AC36" s="65"/>
      <c r="AD36" s="65"/>
      <c r="AE36" s="65"/>
      <c r="AF36" s="65"/>
      <c r="AG36" s="66"/>
      <c r="AH36" s="26"/>
      <c r="AI36" s="27">
        <f>($AI$24+12)</f>
        <v>43851</v>
      </c>
      <c r="AJ36" s="5"/>
    </row>
    <row r="37" spans="1:36" ht="18.75" customHeight="1">
      <c r="A37" s="5"/>
      <c r="B37" s="5"/>
      <c r="C37" s="67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9"/>
      <c r="Y37" s="70">
        <f>DATEDIF(F4,AI24,"d")</f>
        <v>283</v>
      </c>
      <c r="Z37" s="65"/>
      <c r="AA37" s="65"/>
      <c r="AB37" s="65"/>
      <c r="AC37" s="65"/>
      <c r="AD37" s="65"/>
      <c r="AE37" s="65"/>
      <c r="AF37" s="65"/>
      <c r="AG37" s="66"/>
      <c r="AH37" s="26"/>
      <c r="AI37" s="27">
        <f>($AI$24+13)</f>
        <v>43852</v>
      </c>
      <c r="AJ37" s="5"/>
    </row>
    <row r="38" spans="1:36" ht="18.75" customHeight="1">
      <c r="A38" s="5"/>
      <c r="B38" s="5"/>
      <c r="C38" s="71"/>
      <c r="D38" s="26"/>
      <c r="E38" s="26"/>
      <c r="F38" s="26"/>
      <c r="G38" s="26"/>
      <c r="H38" s="26"/>
      <c r="I38" s="26"/>
      <c r="J38" s="26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26"/>
      <c r="AI38" s="27">
        <f>($AI$24+14)</f>
        <v>43853</v>
      </c>
      <c r="AJ38" s="5"/>
    </row>
    <row r="39" spans="1:36" ht="18.75" customHeight="1">
      <c r="A39" s="5"/>
      <c r="B39" s="5"/>
      <c r="C39" s="73" t="s">
        <v>13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5"/>
      <c r="AH39" s="16"/>
      <c r="AI39" s="27">
        <f>($AI$24+15)</f>
        <v>43854</v>
      </c>
      <c r="AJ39" s="5"/>
    </row>
    <row r="40" spans="1:36" ht="18.75" customHeight="1">
      <c r="A40" s="5"/>
      <c r="B40" s="5"/>
      <c r="C40" s="76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8"/>
      <c r="AH40" s="16"/>
      <c r="AI40" s="27">
        <f>($AI$24+16)</f>
        <v>43855</v>
      </c>
      <c r="AJ40" s="5"/>
    </row>
    <row r="41" spans="1:36" ht="18.75" customHeight="1" thickBot="1">
      <c r="A41" s="5"/>
      <c r="B41" s="5"/>
      <c r="C41" s="79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1"/>
      <c r="AH41" s="82"/>
      <c r="AI41" s="27">
        <f>($AI$24+17)</f>
        <v>43856</v>
      </c>
      <c r="AJ41" s="5"/>
    </row>
    <row r="42" spans="1:36" ht="18.75" customHeight="1">
      <c r="A42" s="5"/>
      <c r="B42" s="5"/>
      <c r="C42" s="56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16"/>
      <c r="AI42" s="84"/>
      <c r="AJ42" s="5"/>
    </row>
    <row r="43" spans="1:41" s="26" customFormat="1" ht="18.75" customHeight="1">
      <c r="A43" s="5"/>
      <c r="B43" s="5"/>
      <c r="C43" s="85"/>
      <c r="D43" s="85"/>
      <c r="E43" s="85"/>
      <c r="F43" s="85"/>
      <c r="AI43" s="86"/>
      <c r="AJ43" s="5"/>
      <c r="AK43" s="5"/>
      <c r="AL43" s="5"/>
      <c r="AM43" s="5"/>
      <c r="AN43" s="5"/>
      <c r="AO43" s="5"/>
    </row>
    <row r="44" spans="1:41" s="26" customFormat="1" ht="18.75" customHeight="1">
      <c r="A44" s="5"/>
      <c r="B44" s="5"/>
      <c r="C44" s="85"/>
      <c r="D44" s="85"/>
      <c r="E44" s="85"/>
      <c r="F44" s="85"/>
      <c r="AI44" s="86"/>
      <c r="AJ44" s="5"/>
      <c r="AK44" s="5"/>
      <c r="AL44" s="5"/>
      <c r="AM44" s="5"/>
      <c r="AN44" s="5"/>
      <c r="AO44" s="5"/>
    </row>
    <row r="45" spans="1:41" s="26" customFormat="1" ht="18.75" customHeight="1">
      <c r="A45" s="5"/>
      <c r="B45" s="5"/>
      <c r="AI45" s="86"/>
      <c r="AJ45" s="5"/>
      <c r="AK45" s="5"/>
      <c r="AL45" s="5"/>
      <c r="AM45" s="5"/>
      <c r="AN45" s="5"/>
      <c r="AO45" s="5"/>
    </row>
    <row r="46" spans="1:41" s="26" customFormat="1" ht="18.75" customHeight="1">
      <c r="A46" s="5"/>
      <c r="B46" s="5"/>
      <c r="AI46" s="86"/>
      <c r="AJ46" s="5"/>
      <c r="AK46" s="5"/>
      <c r="AL46" s="5"/>
      <c r="AM46" s="5"/>
      <c r="AN46" s="5"/>
      <c r="AO46" s="5"/>
    </row>
    <row r="47" ht="16.5">
      <c r="AI47" s="87"/>
    </row>
    <row r="48" ht="16.5">
      <c r="AI48" s="87"/>
    </row>
    <row r="49" ht="16.5">
      <c r="AI49" s="87"/>
    </row>
    <row r="50" ht="16.5">
      <c r="AI50" s="87"/>
    </row>
    <row r="51" ht="16.5">
      <c r="AI51" s="87"/>
    </row>
    <row r="52" ht="16.5">
      <c r="AI52" s="87"/>
    </row>
    <row r="53" ht="16.5">
      <c r="AI53" s="87"/>
    </row>
    <row r="54" ht="16.5">
      <c r="AI54" s="87"/>
    </row>
    <row r="55" ht="16.5">
      <c r="AI55" s="87"/>
    </row>
    <row r="56" ht="16.5">
      <c r="AI56" s="87"/>
    </row>
    <row r="57" ht="16.5">
      <c r="AI57" s="87"/>
    </row>
    <row r="58" ht="16.5">
      <c r="AI58" s="87"/>
    </row>
    <row r="59" ht="16.5">
      <c r="AI59" s="87"/>
    </row>
    <row r="60" ht="16.5">
      <c r="AI60" s="87"/>
    </row>
    <row r="61" ht="16.5">
      <c r="AI61" s="87"/>
    </row>
    <row r="62" ht="16.5">
      <c r="AI62" s="87"/>
    </row>
    <row r="63" ht="16.5">
      <c r="AI63" s="87"/>
    </row>
    <row r="64" ht="16.5">
      <c r="AI64" s="87"/>
    </row>
    <row r="65" ht="16.5">
      <c r="AI65" s="87"/>
    </row>
    <row r="66" ht="16.5">
      <c r="AI66" s="87"/>
    </row>
    <row r="67" ht="16.5">
      <c r="AI67" s="87"/>
    </row>
    <row r="68" ht="16.5">
      <c r="AI68" s="87"/>
    </row>
    <row r="69" ht="16.5">
      <c r="AI69" s="87"/>
    </row>
    <row r="70" ht="16.5">
      <c r="AI70" s="87"/>
    </row>
    <row r="71" ht="16.5">
      <c r="AI71" s="87"/>
    </row>
    <row r="72" ht="16.5">
      <c r="AI72" s="87"/>
    </row>
    <row r="73" ht="16.5">
      <c r="AI73" s="87"/>
    </row>
    <row r="74" ht="16.5">
      <c r="AI74" s="87"/>
    </row>
    <row r="75" ht="16.5">
      <c r="AI75" s="87"/>
    </row>
    <row r="76" ht="16.5">
      <c r="AI76" s="87"/>
    </row>
    <row r="77" ht="16.5">
      <c r="AI77" s="87"/>
    </row>
    <row r="78" ht="16.5">
      <c r="AI78" s="87"/>
    </row>
    <row r="79" ht="16.5">
      <c r="AI79" s="87"/>
    </row>
    <row r="80" ht="16.5">
      <c r="AI80" s="87"/>
    </row>
    <row r="81" ht="16.5">
      <c r="AI81" s="87"/>
    </row>
    <row r="82" ht="16.5">
      <c r="AI82" s="87"/>
    </row>
    <row r="83" ht="16.5">
      <c r="AI83" s="87"/>
    </row>
    <row r="84" ht="16.5">
      <c r="AI84" s="87"/>
    </row>
    <row r="85" ht="16.5">
      <c r="AI85" s="87"/>
    </row>
    <row r="86" ht="16.5">
      <c r="AI86" s="87"/>
    </row>
    <row r="87" ht="16.5">
      <c r="AI87" s="87"/>
    </row>
    <row r="88" ht="16.5">
      <c r="AI88" s="87"/>
    </row>
    <row r="89" ht="16.5">
      <c r="AI89" s="87"/>
    </row>
    <row r="90" ht="16.5">
      <c r="AI90" s="87"/>
    </row>
    <row r="91" ht="16.5">
      <c r="AI91" s="87"/>
    </row>
    <row r="92" ht="16.5">
      <c r="AI92" s="87"/>
    </row>
    <row r="93" ht="16.5">
      <c r="AI93" s="87"/>
    </row>
    <row r="94" ht="16.5">
      <c r="AI94" s="87"/>
    </row>
    <row r="95" ht="16.5">
      <c r="AI95" s="87"/>
    </row>
    <row r="96" ht="16.5">
      <c r="AI96" s="87"/>
    </row>
    <row r="97" ht="16.5">
      <c r="AI97" s="87"/>
    </row>
    <row r="98" ht="16.5">
      <c r="AI98" s="87"/>
    </row>
    <row r="99" ht="16.5">
      <c r="AI99" s="87"/>
    </row>
    <row r="100" ht="16.5">
      <c r="AI100" s="87"/>
    </row>
    <row r="101" ht="16.5">
      <c r="AI101" s="87"/>
    </row>
    <row r="102" ht="16.5">
      <c r="AI102" s="87"/>
    </row>
    <row r="103" ht="16.5">
      <c r="AI103" s="87"/>
    </row>
    <row r="104" ht="16.5">
      <c r="AI104" s="87"/>
    </row>
    <row r="105" ht="16.5">
      <c r="AI105" s="87"/>
    </row>
    <row r="106" ht="16.5">
      <c r="AI106" s="87"/>
    </row>
    <row r="107" ht="16.5">
      <c r="AI107" s="87"/>
    </row>
    <row r="108" ht="16.5">
      <c r="AI108" s="87"/>
    </row>
    <row r="109" ht="16.5">
      <c r="AI109" s="87"/>
    </row>
    <row r="110" ht="16.5">
      <c r="AI110" s="87"/>
    </row>
    <row r="111" ht="16.5">
      <c r="AI111" s="87"/>
    </row>
    <row r="112" ht="16.5">
      <c r="AI112" s="87"/>
    </row>
    <row r="113" ht="16.5">
      <c r="AI113" s="87"/>
    </row>
    <row r="114" ht="16.5">
      <c r="AI114" s="87"/>
    </row>
    <row r="115" ht="16.5">
      <c r="AI115" s="87"/>
    </row>
    <row r="116" ht="16.5">
      <c r="AI116" s="87"/>
    </row>
    <row r="117" ht="16.5">
      <c r="AI117" s="87"/>
    </row>
    <row r="118" ht="16.5">
      <c r="AI118" s="87"/>
    </row>
    <row r="119" ht="16.5">
      <c r="AI119" s="87"/>
    </row>
    <row r="120" ht="16.5">
      <c r="AI120" s="87"/>
    </row>
    <row r="121" ht="16.5">
      <c r="AI121" s="87"/>
    </row>
    <row r="122" ht="16.5">
      <c r="AI122" s="87"/>
    </row>
    <row r="123" ht="16.5">
      <c r="AI123" s="87"/>
    </row>
    <row r="124" ht="16.5">
      <c r="AI124" s="87"/>
    </row>
    <row r="125" ht="16.5">
      <c r="AI125" s="87"/>
    </row>
    <row r="126" ht="16.5">
      <c r="AI126" s="87"/>
    </row>
    <row r="127" ht="16.5">
      <c r="AI127" s="87"/>
    </row>
    <row r="128" ht="16.5">
      <c r="AI128" s="87"/>
    </row>
    <row r="129" ht="16.5">
      <c r="AI129" s="87"/>
    </row>
    <row r="130" ht="16.5">
      <c r="AI130" s="87"/>
    </row>
    <row r="131" ht="16.5">
      <c r="AI131" s="87"/>
    </row>
    <row r="132" ht="16.5">
      <c r="AI132" s="87"/>
    </row>
    <row r="133" ht="16.5">
      <c r="AI133" s="87"/>
    </row>
    <row r="134" ht="16.5">
      <c r="AI134" s="87"/>
    </row>
    <row r="135" ht="16.5">
      <c r="AI135" s="87"/>
    </row>
    <row r="136" ht="16.5">
      <c r="AI136" s="87"/>
    </row>
    <row r="137" ht="16.5">
      <c r="AI137" s="87"/>
    </row>
    <row r="138" ht="16.5">
      <c r="AI138" s="87"/>
    </row>
    <row r="139" ht="16.5">
      <c r="AI139" s="87"/>
    </row>
    <row r="140" ht="16.5">
      <c r="AI140" s="87"/>
    </row>
    <row r="141" ht="16.5">
      <c r="AI141" s="87"/>
    </row>
    <row r="142" ht="16.5">
      <c r="AI142" s="87"/>
    </row>
    <row r="143" ht="16.5">
      <c r="AI143" s="87"/>
    </row>
    <row r="144" ht="16.5">
      <c r="AI144" s="87"/>
    </row>
    <row r="145" ht="16.5">
      <c r="AI145" s="87"/>
    </row>
    <row r="146" ht="16.5">
      <c r="AI146" s="87"/>
    </row>
    <row r="147" ht="16.5">
      <c r="AI147" s="87"/>
    </row>
    <row r="148" ht="16.5">
      <c r="AI148" s="87"/>
    </row>
    <row r="149" ht="16.5">
      <c r="AI149" s="87"/>
    </row>
    <row r="150" ht="16.5">
      <c r="AI150" s="87"/>
    </row>
    <row r="151" ht="16.5">
      <c r="AI151" s="87"/>
    </row>
    <row r="152" ht="16.5">
      <c r="AI152" s="87"/>
    </row>
    <row r="153" ht="16.5">
      <c r="AI153" s="87"/>
    </row>
    <row r="154" ht="16.5">
      <c r="AI154" s="87"/>
    </row>
    <row r="155" ht="16.5">
      <c r="AI155" s="87"/>
    </row>
    <row r="156" ht="16.5">
      <c r="AI156" s="87"/>
    </row>
    <row r="157" ht="16.5">
      <c r="AI157" s="87"/>
    </row>
    <row r="158" ht="16.5">
      <c r="AI158" s="87"/>
    </row>
    <row r="159" ht="16.5">
      <c r="AI159" s="87"/>
    </row>
    <row r="160" ht="16.5">
      <c r="AI160" s="87"/>
    </row>
    <row r="161" ht="16.5">
      <c r="AI161" s="87"/>
    </row>
    <row r="162" ht="16.5">
      <c r="AI162" s="87"/>
    </row>
    <row r="163" ht="16.5">
      <c r="AI163" s="87"/>
    </row>
    <row r="164" ht="16.5">
      <c r="AI164" s="87"/>
    </row>
    <row r="165" ht="16.5">
      <c r="AI165" s="87"/>
    </row>
    <row r="166" ht="16.5">
      <c r="AI166" s="87"/>
    </row>
    <row r="167" ht="16.5">
      <c r="AI167" s="87"/>
    </row>
    <row r="168" ht="16.5">
      <c r="AI168" s="87"/>
    </row>
    <row r="169" ht="16.5">
      <c r="AI169" s="87"/>
    </row>
    <row r="170" ht="16.5">
      <c r="AI170" s="87"/>
    </row>
    <row r="171" ht="16.5">
      <c r="AI171" s="87"/>
    </row>
    <row r="172" ht="16.5">
      <c r="AI172" s="87"/>
    </row>
    <row r="173" ht="16.5">
      <c r="AI173" s="87"/>
    </row>
    <row r="174" ht="16.5">
      <c r="AI174" s="87"/>
    </row>
    <row r="175" ht="16.5">
      <c r="AI175" s="87"/>
    </row>
    <row r="176" ht="16.5">
      <c r="AI176" s="87"/>
    </row>
    <row r="177" ht="16.5">
      <c r="AI177" s="87"/>
    </row>
    <row r="178" ht="16.5">
      <c r="AI178" s="87"/>
    </row>
    <row r="179" ht="16.5">
      <c r="AI179" s="87"/>
    </row>
    <row r="180" ht="16.5">
      <c r="AI180" s="87"/>
    </row>
    <row r="181" ht="16.5">
      <c r="AI181" s="87"/>
    </row>
    <row r="182" ht="16.5">
      <c r="AI182" s="87"/>
    </row>
    <row r="183" ht="16.5">
      <c r="AI183" s="87"/>
    </row>
    <row r="184" ht="16.5">
      <c r="AI184" s="87"/>
    </row>
    <row r="185" ht="16.5">
      <c r="AI185" s="87"/>
    </row>
    <row r="186" ht="16.5">
      <c r="AI186" s="87"/>
    </row>
    <row r="187" ht="16.5">
      <c r="AI187" s="87"/>
    </row>
    <row r="188" ht="16.5">
      <c r="AI188" s="87"/>
    </row>
    <row r="189" ht="16.5">
      <c r="AI189" s="87"/>
    </row>
    <row r="190" ht="16.5">
      <c r="AI190" s="87"/>
    </row>
    <row r="191" ht="16.5">
      <c r="AI191" s="87"/>
    </row>
    <row r="192" ht="16.5">
      <c r="AI192" s="87"/>
    </row>
    <row r="193" ht="16.5">
      <c r="AI193" s="87"/>
    </row>
    <row r="194" ht="16.5">
      <c r="AI194" s="87"/>
    </row>
    <row r="195" ht="16.5">
      <c r="AI195" s="87"/>
    </row>
    <row r="196" ht="16.5">
      <c r="AI196" s="87"/>
    </row>
    <row r="197" ht="16.5">
      <c r="AI197" s="87"/>
    </row>
    <row r="198" ht="16.5">
      <c r="AI198" s="87"/>
    </row>
    <row r="199" ht="16.5">
      <c r="AI199" s="87"/>
    </row>
    <row r="200" ht="16.5">
      <c r="AI200" s="87"/>
    </row>
    <row r="201" ht="16.5">
      <c r="AI201" s="87"/>
    </row>
    <row r="202" ht="16.5">
      <c r="AI202" s="87"/>
    </row>
    <row r="203" ht="16.5">
      <c r="AI203" s="87"/>
    </row>
    <row r="204" ht="16.5">
      <c r="AI204" s="87"/>
    </row>
    <row r="205" ht="16.5">
      <c r="AI205" s="87"/>
    </row>
    <row r="206" ht="16.5">
      <c r="AI206" s="87"/>
    </row>
    <row r="207" ht="16.5">
      <c r="AI207" s="87"/>
    </row>
    <row r="208" ht="16.5">
      <c r="AI208" s="87"/>
    </row>
    <row r="209" ht="16.5">
      <c r="AI209" s="87"/>
    </row>
    <row r="210" ht="16.5">
      <c r="AI210" s="87"/>
    </row>
    <row r="211" ht="16.5">
      <c r="AI211" s="87"/>
    </row>
    <row r="212" ht="16.5">
      <c r="AI212" s="87"/>
    </row>
    <row r="213" ht="16.5">
      <c r="AI213" s="87"/>
    </row>
    <row r="214" ht="16.5">
      <c r="AI214" s="87"/>
    </row>
    <row r="215" ht="16.5">
      <c r="AI215" s="87"/>
    </row>
    <row r="216" ht="16.5">
      <c r="AI216" s="87"/>
    </row>
    <row r="217" ht="16.5">
      <c r="AI217" s="87"/>
    </row>
    <row r="218" ht="16.5">
      <c r="AI218" s="87"/>
    </row>
    <row r="219" ht="16.5">
      <c r="AI219" s="87"/>
    </row>
    <row r="220" ht="16.5">
      <c r="AI220" s="87"/>
    </row>
    <row r="221" ht="16.5">
      <c r="AI221" s="87"/>
    </row>
    <row r="222" ht="16.5">
      <c r="AI222" s="87"/>
    </row>
    <row r="223" ht="16.5">
      <c r="AI223" s="87"/>
    </row>
    <row r="224" ht="16.5">
      <c r="AI224" s="87"/>
    </row>
    <row r="225" ht="16.5">
      <c r="AI225" s="87"/>
    </row>
    <row r="226" ht="16.5">
      <c r="AI226" s="87"/>
    </row>
    <row r="227" ht="16.5">
      <c r="AI227" s="87"/>
    </row>
    <row r="228" ht="16.5">
      <c r="AI228" s="87"/>
    </row>
    <row r="229" ht="16.5">
      <c r="AI229" s="87"/>
    </row>
    <row r="230" ht="16.5">
      <c r="AI230" s="87"/>
    </row>
    <row r="231" ht="16.5">
      <c r="AI231" s="87"/>
    </row>
    <row r="232" ht="16.5">
      <c r="AI232" s="87"/>
    </row>
    <row r="233" ht="16.5">
      <c r="AI233" s="87"/>
    </row>
    <row r="234" ht="16.5">
      <c r="AI234" s="87"/>
    </row>
    <row r="235" ht="16.5">
      <c r="AI235" s="87"/>
    </row>
    <row r="236" ht="16.5">
      <c r="AI236" s="87"/>
    </row>
    <row r="237" ht="16.5">
      <c r="AI237" s="87"/>
    </row>
    <row r="238" ht="16.5">
      <c r="AI238" s="87"/>
    </row>
    <row r="239" ht="16.5">
      <c r="AI239" s="87"/>
    </row>
    <row r="240" ht="16.5">
      <c r="AI240" s="87"/>
    </row>
    <row r="241" ht="16.5">
      <c r="AI241" s="87"/>
    </row>
    <row r="242" ht="16.5">
      <c r="AI242" s="87"/>
    </row>
    <row r="243" ht="16.5">
      <c r="AI243" s="87"/>
    </row>
    <row r="244" ht="16.5">
      <c r="AI244" s="87"/>
    </row>
    <row r="245" ht="16.5">
      <c r="AI245" s="87"/>
    </row>
    <row r="246" ht="16.5">
      <c r="AI246" s="87"/>
    </row>
    <row r="247" ht="16.5">
      <c r="AI247" s="87"/>
    </row>
    <row r="248" ht="16.5">
      <c r="AI248" s="87"/>
    </row>
    <row r="249" ht="16.5">
      <c r="AI249" s="87"/>
    </row>
    <row r="250" ht="16.5">
      <c r="AI250" s="87"/>
    </row>
    <row r="251" ht="16.5">
      <c r="AI251" s="87"/>
    </row>
    <row r="252" ht="16.5">
      <c r="AI252" s="87"/>
    </row>
    <row r="253" ht="16.5">
      <c r="AI253" s="87"/>
    </row>
    <row r="254" ht="16.5">
      <c r="AI254" s="87"/>
    </row>
    <row r="255" ht="16.5">
      <c r="AI255" s="87"/>
    </row>
    <row r="256" ht="16.5">
      <c r="AI256" s="87"/>
    </row>
    <row r="257" ht="16.5">
      <c r="AI257" s="87"/>
    </row>
    <row r="258" ht="16.5">
      <c r="AI258" s="87"/>
    </row>
    <row r="259" ht="16.5">
      <c r="AI259" s="87"/>
    </row>
    <row r="260" ht="16.5">
      <c r="AI260" s="87"/>
    </row>
    <row r="261" ht="16.5">
      <c r="AI261" s="87"/>
    </row>
    <row r="262" ht="16.5">
      <c r="AI262" s="87"/>
    </row>
    <row r="263" ht="16.5">
      <c r="AI263" s="87"/>
    </row>
    <row r="264" ht="16.5">
      <c r="AI264" s="87"/>
    </row>
    <row r="265" ht="16.5">
      <c r="AI265" s="87"/>
    </row>
    <row r="266" ht="16.5">
      <c r="AI266" s="87"/>
    </row>
    <row r="267" ht="16.5">
      <c r="AI267" s="87"/>
    </row>
    <row r="268" ht="16.5">
      <c r="AI268" s="87"/>
    </row>
    <row r="269" ht="16.5">
      <c r="AI269" s="87"/>
    </row>
    <row r="270" ht="16.5">
      <c r="AI270" s="87"/>
    </row>
    <row r="271" ht="16.5">
      <c r="AI271" s="87"/>
    </row>
    <row r="272" ht="16.5">
      <c r="AI272" s="87"/>
    </row>
    <row r="273" ht="16.5">
      <c r="AI273" s="87"/>
    </row>
    <row r="274" ht="16.5">
      <c r="AI274" s="87"/>
    </row>
    <row r="275" ht="16.5">
      <c r="AI275" s="87"/>
    </row>
    <row r="276" ht="16.5">
      <c r="AI276" s="87"/>
    </row>
    <row r="277" ht="16.5">
      <c r="AI277" s="87"/>
    </row>
    <row r="278" ht="16.5">
      <c r="AI278" s="87"/>
    </row>
    <row r="279" ht="16.5">
      <c r="AI279" s="87"/>
    </row>
    <row r="280" ht="16.5">
      <c r="AI280" s="87"/>
    </row>
    <row r="281" ht="16.5">
      <c r="AI281" s="87"/>
    </row>
    <row r="282" ht="16.5">
      <c r="AI282" s="87"/>
    </row>
    <row r="283" ht="16.5">
      <c r="AI283" s="87"/>
    </row>
    <row r="284" ht="16.5">
      <c r="AI284" s="87"/>
    </row>
    <row r="285" ht="16.5">
      <c r="AI285" s="87"/>
    </row>
    <row r="286" ht="16.5">
      <c r="AI286" s="87"/>
    </row>
    <row r="287" ht="16.5">
      <c r="AI287" s="87"/>
    </row>
    <row r="288" ht="16.5">
      <c r="AI288" s="87"/>
    </row>
    <row r="289" ht="16.5">
      <c r="AI289" s="87"/>
    </row>
    <row r="290" ht="16.5">
      <c r="AI290" s="87"/>
    </row>
    <row r="291" ht="16.5">
      <c r="AI291" s="87"/>
    </row>
    <row r="292" ht="16.5">
      <c r="AI292" s="87"/>
    </row>
    <row r="293" ht="16.5">
      <c r="AI293" s="87"/>
    </row>
    <row r="294" ht="16.5">
      <c r="AI294" s="87"/>
    </row>
    <row r="295" ht="16.5">
      <c r="AI295" s="87"/>
    </row>
    <row r="296" ht="16.5">
      <c r="AI296" s="87"/>
    </row>
    <row r="297" ht="16.5">
      <c r="AI297" s="87"/>
    </row>
    <row r="298" ht="16.5">
      <c r="AI298" s="87"/>
    </row>
    <row r="299" ht="16.5">
      <c r="AI299" s="87"/>
    </row>
    <row r="300" ht="16.5">
      <c r="AI300" s="87"/>
    </row>
    <row r="301" ht="16.5">
      <c r="AI301" s="87"/>
    </row>
    <row r="302" ht="16.5">
      <c r="AI302" s="87"/>
    </row>
    <row r="303" ht="16.5">
      <c r="AI303" s="87"/>
    </row>
    <row r="304" ht="16.5">
      <c r="AI304" s="87"/>
    </row>
    <row r="305" ht="16.5">
      <c r="AI305" s="87"/>
    </row>
    <row r="306" ht="16.5">
      <c r="AI306" s="87"/>
    </row>
    <row r="307" ht="16.5">
      <c r="AI307" s="87"/>
    </row>
    <row r="308" ht="16.5">
      <c r="AI308" s="87"/>
    </row>
    <row r="309" ht="16.5">
      <c r="AI309" s="87"/>
    </row>
    <row r="310" ht="16.5">
      <c r="AI310" s="87"/>
    </row>
    <row r="311" ht="16.5">
      <c r="AI311" s="87"/>
    </row>
    <row r="312" ht="16.5">
      <c r="AI312" s="87"/>
    </row>
    <row r="313" ht="16.5">
      <c r="AI313" s="87"/>
    </row>
    <row r="314" ht="16.5">
      <c r="AI314" s="87"/>
    </row>
    <row r="315" ht="16.5">
      <c r="AI315" s="87"/>
    </row>
    <row r="316" ht="16.5">
      <c r="AI316" s="87"/>
    </row>
    <row r="317" ht="16.5">
      <c r="AI317" s="87"/>
    </row>
    <row r="318" ht="16.5">
      <c r="AI318" s="87"/>
    </row>
    <row r="319" ht="16.5">
      <c r="AI319" s="87"/>
    </row>
    <row r="320" ht="16.5">
      <c r="AI320" s="87"/>
    </row>
    <row r="321" ht="16.5">
      <c r="AI321" s="87"/>
    </row>
    <row r="322" ht="16.5">
      <c r="AI322" s="87"/>
    </row>
    <row r="323" ht="16.5">
      <c r="AI323" s="87"/>
    </row>
    <row r="324" ht="16.5">
      <c r="AI324" s="87"/>
    </row>
    <row r="325" ht="16.5">
      <c r="AI325" s="87"/>
    </row>
    <row r="326" ht="16.5">
      <c r="AI326" s="87"/>
    </row>
    <row r="327" ht="16.5">
      <c r="AI327" s="87"/>
    </row>
    <row r="328" ht="16.5">
      <c r="AI328" s="87"/>
    </row>
    <row r="329" ht="16.5">
      <c r="AI329" s="87"/>
    </row>
    <row r="330" ht="16.5">
      <c r="AI330" s="87"/>
    </row>
    <row r="331" ht="16.5">
      <c r="AI331" s="87"/>
    </row>
    <row r="332" ht="16.5">
      <c r="AI332" s="87"/>
    </row>
    <row r="333" ht="16.5">
      <c r="AI333" s="87"/>
    </row>
    <row r="334" ht="16.5">
      <c r="AI334" s="87"/>
    </row>
    <row r="335" ht="16.5">
      <c r="AI335" s="87"/>
    </row>
    <row r="336" ht="16.5">
      <c r="AI336" s="87"/>
    </row>
    <row r="337" ht="16.5">
      <c r="AI337" s="87"/>
    </row>
    <row r="338" ht="16.5">
      <c r="AI338" s="87"/>
    </row>
    <row r="339" ht="16.5">
      <c r="AI339" s="87"/>
    </row>
    <row r="340" ht="16.5">
      <c r="AI340" s="87"/>
    </row>
    <row r="341" ht="16.5">
      <c r="AI341" s="87"/>
    </row>
    <row r="342" ht="16.5">
      <c r="AI342" s="87"/>
    </row>
    <row r="343" ht="16.5">
      <c r="AI343" s="87"/>
    </row>
    <row r="344" ht="16.5">
      <c r="AI344" s="87"/>
    </row>
    <row r="345" ht="16.5">
      <c r="AI345" s="87"/>
    </row>
    <row r="346" ht="16.5">
      <c r="AI346" s="87"/>
    </row>
    <row r="347" ht="16.5">
      <c r="AI347" s="87"/>
    </row>
    <row r="348" ht="16.5">
      <c r="AI348" s="87"/>
    </row>
    <row r="349" ht="16.5">
      <c r="AI349" s="87"/>
    </row>
    <row r="350" ht="16.5">
      <c r="AI350" s="87"/>
    </row>
    <row r="351" ht="16.5">
      <c r="AI351" s="87"/>
    </row>
    <row r="352" ht="16.5">
      <c r="AI352" s="87"/>
    </row>
    <row r="353" ht="16.5">
      <c r="AI353" s="87"/>
    </row>
    <row r="354" ht="16.5">
      <c r="AI354" s="87"/>
    </row>
    <row r="355" ht="16.5">
      <c r="AI355" s="87"/>
    </row>
    <row r="356" ht="16.5">
      <c r="AI356" s="87"/>
    </row>
    <row r="357" ht="16.5">
      <c r="AI357" s="87"/>
    </row>
    <row r="358" ht="16.5">
      <c r="AI358" s="87"/>
    </row>
    <row r="359" ht="16.5">
      <c r="AI359" s="87"/>
    </row>
    <row r="360" ht="16.5">
      <c r="AI360" s="87"/>
    </row>
    <row r="361" ht="16.5">
      <c r="AI361" s="87"/>
    </row>
    <row r="362" ht="16.5">
      <c r="AI362" s="87"/>
    </row>
    <row r="363" ht="16.5">
      <c r="AI363" s="87"/>
    </row>
    <row r="364" ht="16.5">
      <c r="AI364" s="87"/>
    </row>
    <row r="365" ht="16.5">
      <c r="AI365" s="87"/>
    </row>
    <row r="366" ht="16.5">
      <c r="AI366" s="87"/>
    </row>
    <row r="367" ht="16.5">
      <c r="AI367" s="87"/>
    </row>
    <row r="368" ht="16.5">
      <c r="AI368" s="87"/>
    </row>
    <row r="369" ht="16.5">
      <c r="AI369" s="87"/>
    </row>
    <row r="370" ht="16.5">
      <c r="AI370" s="87"/>
    </row>
    <row r="371" ht="16.5">
      <c r="AI371" s="87"/>
    </row>
    <row r="372" ht="16.5">
      <c r="AI372" s="87"/>
    </row>
    <row r="373" ht="16.5">
      <c r="AI373" s="87"/>
    </row>
    <row r="374" ht="16.5">
      <c r="AI374" s="87"/>
    </row>
    <row r="375" ht="16.5">
      <c r="AI375" s="87"/>
    </row>
    <row r="376" ht="16.5">
      <c r="AI376" s="87"/>
    </row>
    <row r="377" ht="16.5">
      <c r="AI377" s="87"/>
    </row>
    <row r="378" ht="16.5">
      <c r="AI378" s="87"/>
    </row>
    <row r="379" ht="16.5">
      <c r="AI379" s="87"/>
    </row>
    <row r="380" ht="16.5">
      <c r="AI380" s="87"/>
    </row>
    <row r="381" ht="16.5">
      <c r="AI381" s="87"/>
    </row>
    <row r="382" ht="16.5">
      <c r="AI382" s="87"/>
    </row>
    <row r="383" ht="16.5">
      <c r="AI383" s="87"/>
    </row>
    <row r="384" ht="16.5">
      <c r="AI384" s="87"/>
    </row>
    <row r="385" ht="16.5">
      <c r="AI385" s="87"/>
    </row>
    <row r="386" ht="16.5">
      <c r="AI386" s="87"/>
    </row>
    <row r="387" ht="16.5">
      <c r="AI387" s="87"/>
    </row>
    <row r="388" ht="16.5">
      <c r="AI388" s="87"/>
    </row>
    <row r="389" ht="16.5">
      <c r="AI389" s="87"/>
    </row>
    <row r="390" ht="16.5">
      <c r="AI390" s="87"/>
    </row>
    <row r="391" ht="16.5">
      <c r="AI391" s="87"/>
    </row>
    <row r="392" ht="16.5">
      <c r="AI392" s="87"/>
    </row>
    <row r="393" ht="16.5">
      <c r="AI393" s="87"/>
    </row>
    <row r="394" ht="16.5">
      <c r="AI394" s="87"/>
    </row>
    <row r="395" ht="16.5">
      <c r="AI395" s="87"/>
    </row>
    <row r="396" ht="16.5">
      <c r="AI396" s="87"/>
    </row>
    <row r="397" ht="16.5">
      <c r="AI397" s="87"/>
    </row>
    <row r="398" ht="16.5">
      <c r="AI398" s="87"/>
    </row>
    <row r="399" ht="16.5">
      <c r="AI399" s="87"/>
    </row>
    <row r="400" ht="16.5">
      <c r="AI400" s="87"/>
    </row>
    <row r="401" ht="16.5">
      <c r="AI401" s="87"/>
    </row>
    <row r="402" ht="16.5">
      <c r="AI402" s="87"/>
    </row>
    <row r="403" ht="16.5">
      <c r="AI403" s="87"/>
    </row>
    <row r="404" ht="16.5">
      <c r="AI404" s="87"/>
    </row>
    <row r="405" ht="16.5">
      <c r="AI405" s="87"/>
    </row>
    <row r="406" ht="16.5">
      <c r="AI406" s="87"/>
    </row>
    <row r="407" ht="16.5">
      <c r="AI407" s="87"/>
    </row>
    <row r="408" ht="16.5">
      <c r="AI408" s="87"/>
    </row>
    <row r="409" ht="16.5">
      <c r="AI409" s="87"/>
    </row>
    <row r="410" ht="16.5">
      <c r="AI410" s="87"/>
    </row>
    <row r="411" ht="16.5">
      <c r="AI411" s="87"/>
    </row>
    <row r="412" ht="16.5">
      <c r="AI412" s="87"/>
    </row>
    <row r="413" ht="16.5">
      <c r="AI413" s="87"/>
    </row>
    <row r="414" ht="16.5">
      <c r="AI414" s="87"/>
    </row>
    <row r="415" ht="16.5">
      <c r="AI415" s="87"/>
    </row>
    <row r="416" ht="16.5">
      <c r="AI416" s="87"/>
    </row>
    <row r="417" ht="16.5">
      <c r="AI417" s="87"/>
    </row>
    <row r="418" ht="16.5">
      <c r="AI418" s="87"/>
    </row>
    <row r="419" ht="16.5">
      <c r="AI419" s="87"/>
    </row>
    <row r="420" ht="16.5">
      <c r="AI420" s="87"/>
    </row>
    <row r="421" ht="16.5">
      <c r="AI421" s="87"/>
    </row>
    <row r="422" ht="16.5">
      <c r="AI422" s="87"/>
    </row>
    <row r="423" ht="16.5">
      <c r="AI423" s="87"/>
    </row>
    <row r="424" ht="16.5">
      <c r="AI424" s="87"/>
    </row>
    <row r="425" ht="16.5">
      <c r="AI425" s="87"/>
    </row>
    <row r="426" ht="16.5">
      <c r="AI426" s="87"/>
    </row>
    <row r="427" ht="16.5">
      <c r="AI427" s="87"/>
    </row>
    <row r="428" ht="16.5">
      <c r="AI428" s="87"/>
    </row>
    <row r="429" ht="16.5">
      <c r="AI429" s="87"/>
    </row>
    <row r="430" ht="16.5">
      <c r="AI430" s="87"/>
    </row>
    <row r="431" ht="16.5">
      <c r="AI431" s="87"/>
    </row>
    <row r="432" ht="16.5">
      <c r="AI432" s="87"/>
    </row>
    <row r="433" ht="16.5">
      <c r="AI433" s="87"/>
    </row>
    <row r="434" ht="16.5">
      <c r="AI434" s="87"/>
    </row>
    <row r="435" ht="16.5">
      <c r="AI435" s="87"/>
    </row>
    <row r="436" ht="16.5">
      <c r="AI436" s="87"/>
    </row>
    <row r="437" ht="16.5">
      <c r="AI437" s="87"/>
    </row>
    <row r="438" ht="16.5">
      <c r="AI438" s="87"/>
    </row>
    <row r="439" ht="16.5">
      <c r="AI439" s="87"/>
    </row>
    <row r="440" ht="16.5">
      <c r="AI440" s="87"/>
    </row>
    <row r="441" ht="16.5">
      <c r="AI441" s="87"/>
    </row>
    <row r="442" ht="16.5">
      <c r="AI442" s="87"/>
    </row>
    <row r="443" ht="16.5">
      <c r="AI443" s="87"/>
    </row>
    <row r="444" ht="16.5">
      <c r="AI444" s="87"/>
    </row>
    <row r="445" ht="16.5">
      <c r="AI445" s="87"/>
    </row>
    <row r="446" ht="16.5">
      <c r="AI446" s="87"/>
    </row>
    <row r="447" ht="16.5">
      <c r="AI447" s="87"/>
    </row>
    <row r="448" ht="16.5">
      <c r="AI448" s="87"/>
    </row>
    <row r="449" ht="16.5">
      <c r="AI449" s="87"/>
    </row>
    <row r="450" ht="16.5">
      <c r="AI450" s="87"/>
    </row>
    <row r="451" ht="16.5">
      <c r="AI451" s="87"/>
    </row>
    <row r="452" ht="16.5">
      <c r="AI452" s="87"/>
    </row>
    <row r="453" ht="16.5">
      <c r="AI453" s="87"/>
    </row>
    <row r="454" ht="16.5">
      <c r="AI454" s="87"/>
    </row>
    <row r="455" ht="16.5">
      <c r="AI455" s="87"/>
    </row>
    <row r="456" ht="16.5">
      <c r="AI456" s="87"/>
    </row>
    <row r="457" ht="16.5">
      <c r="AI457" s="87"/>
    </row>
    <row r="458" ht="16.5">
      <c r="AI458" s="87"/>
    </row>
    <row r="459" ht="16.5">
      <c r="AI459" s="87"/>
    </row>
    <row r="460" ht="16.5">
      <c r="AI460" s="87"/>
    </row>
    <row r="461" ht="16.5">
      <c r="AI461" s="87"/>
    </row>
    <row r="462" ht="16.5">
      <c r="AI462" s="87"/>
    </row>
    <row r="463" ht="16.5">
      <c r="AI463" s="87"/>
    </row>
    <row r="464" ht="16.5">
      <c r="AI464" s="87"/>
    </row>
    <row r="465" ht="16.5">
      <c r="AI465" s="87"/>
    </row>
    <row r="466" ht="16.5">
      <c r="AI466" s="87"/>
    </row>
    <row r="467" ht="16.5">
      <c r="AI467" s="87"/>
    </row>
    <row r="468" ht="16.5">
      <c r="AI468" s="87"/>
    </row>
    <row r="469" ht="16.5">
      <c r="AI469" s="87"/>
    </row>
    <row r="470" ht="16.5">
      <c r="AI470" s="87"/>
    </row>
    <row r="471" ht="16.5">
      <c r="AI471" s="87"/>
    </row>
    <row r="472" ht="16.5">
      <c r="AI472" s="87"/>
    </row>
    <row r="473" ht="16.5">
      <c r="AI473" s="87"/>
    </row>
    <row r="474" ht="16.5">
      <c r="AI474" s="87"/>
    </row>
    <row r="475" ht="16.5">
      <c r="AI475" s="87"/>
    </row>
    <row r="476" ht="16.5">
      <c r="AI476" s="87"/>
    </row>
    <row r="477" ht="16.5">
      <c r="AI477" s="87"/>
    </row>
    <row r="478" ht="16.5">
      <c r="AI478" s="87"/>
    </row>
    <row r="479" ht="16.5">
      <c r="AI479" s="87"/>
    </row>
    <row r="480" ht="16.5">
      <c r="AI480" s="87"/>
    </row>
    <row r="481" ht="16.5">
      <c r="AI481" s="87"/>
    </row>
    <row r="482" ht="16.5">
      <c r="AI482" s="87"/>
    </row>
    <row r="483" ht="16.5">
      <c r="AI483" s="87"/>
    </row>
    <row r="484" ht="16.5">
      <c r="AI484" s="87"/>
    </row>
    <row r="485" ht="16.5">
      <c r="AI485" s="87"/>
    </row>
    <row r="486" ht="16.5">
      <c r="AI486" s="87"/>
    </row>
    <row r="487" ht="16.5">
      <c r="AI487" s="87"/>
    </row>
    <row r="488" ht="16.5">
      <c r="AI488" s="87"/>
    </row>
    <row r="489" ht="16.5">
      <c r="AI489" s="87"/>
    </row>
    <row r="490" ht="16.5">
      <c r="AI490" s="87"/>
    </row>
    <row r="491" ht="16.5">
      <c r="AI491" s="87"/>
    </row>
    <row r="492" ht="16.5">
      <c r="AI492" s="87"/>
    </row>
    <row r="493" ht="16.5">
      <c r="AI493" s="87"/>
    </row>
    <row r="494" ht="16.5">
      <c r="AI494" s="87"/>
    </row>
    <row r="495" ht="16.5">
      <c r="AI495" s="87"/>
    </row>
    <row r="496" ht="16.5">
      <c r="AI496" s="87"/>
    </row>
    <row r="497" ht="16.5">
      <c r="AI497" s="87"/>
    </row>
    <row r="498" ht="16.5">
      <c r="AI498" s="87"/>
    </row>
    <row r="499" ht="16.5">
      <c r="AI499" s="87"/>
    </row>
    <row r="500" ht="16.5">
      <c r="AI500" s="87"/>
    </row>
    <row r="501" ht="16.5">
      <c r="AI501" s="87"/>
    </row>
    <row r="502" ht="16.5">
      <c r="AI502" s="87"/>
    </row>
    <row r="503" ht="16.5">
      <c r="AI503" s="87"/>
    </row>
    <row r="504" ht="16.5">
      <c r="AI504" s="87"/>
    </row>
    <row r="505" ht="16.5">
      <c r="AI505" s="87"/>
    </row>
    <row r="506" ht="16.5">
      <c r="AI506" s="87"/>
    </row>
    <row r="507" ht="16.5">
      <c r="AI507" s="87"/>
    </row>
    <row r="508" ht="16.5">
      <c r="AI508" s="87"/>
    </row>
    <row r="509" ht="16.5">
      <c r="AI509" s="87"/>
    </row>
    <row r="510" ht="16.5">
      <c r="AI510" s="87"/>
    </row>
    <row r="511" ht="16.5">
      <c r="AI511" s="87"/>
    </row>
    <row r="512" ht="16.5">
      <c r="AI512" s="87"/>
    </row>
    <row r="513" ht="16.5">
      <c r="AI513" s="87"/>
    </row>
    <row r="514" ht="16.5">
      <c r="AI514" s="87"/>
    </row>
    <row r="515" ht="16.5">
      <c r="AI515" s="87"/>
    </row>
    <row r="516" ht="16.5">
      <c r="AI516" s="87"/>
    </row>
    <row r="517" ht="16.5">
      <c r="AI517" s="87"/>
    </row>
    <row r="518" ht="16.5">
      <c r="AI518" s="87"/>
    </row>
    <row r="519" ht="16.5">
      <c r="AI519" s="87"/>
    </row>
    <row r="520" ht="16.5">
      <c r="AI520" s="87"/>
    </row>
    <row r="521" ht="16.5">
      <c r="AI521" s="87"/>
    </row>
    <row r="522" ht="16.5">
      <c r="AI522" s="87"/>
    </row>
    <row r="523" ht="16.5">
      <c r="AI523" s="87"/>
    </row>
    <row r="524" ht="16.5">
      <c r="AI524" s="87"/>
    </row>
    <row r="525" ht="16.5">
      <c r="AI525" s="87"/>
    </row>
    <row r="526" ht="16.5">
      <c r="AI526" s="87"/>
    </row>
    <row r="527" ht="16.5">
      <c r="AI527" s="87"/>
    </row>
    <row r="528" ht="16.5">
      <c r="AI528" s="87"/>
    </row>
    <row r="529" ht="16.5">
      <c r="AI529" s="87"/>
    </row>
    <row r="530" ht="16.5">
      <c r="AI530" s="87"/>
    </row>
    <row r="531" ht="16.5">
      <c r="AI531" s="87"/>
    </row>
    <row r="532" ht="16.5">
      <c r="AI532" s="87"/>
    </row>
    <row r="533" ht="16.5">
      <c r="AI533" s="87"/>
    </row>
    <row r="534" ht="16.5">
      <c r="AI534" s="87"/>
    </row>
    <row r="535" ht="16.5">
      <c r="AI535" s="87"/>
    </row>
    <row r="536" ht="16.5">
      <c r="AI536" s="87"/>
    </row>
    <row r="537" ht="16.5">
      <c r="AI537" s="87"/>
    </row>
    <row r="538" ht="16.5">
      <c r="AI538" s="87"/>
    </row>
    <row r="539" ht="16.5">
      <c r="AI539" s="87"/>
    </row>
    <row r="540" ht="16.5">
      <c r="AI540" s="87"/>
    </row>
    <row r="541" ht="16.5">
      <c r="AI541" s="87"/>
    </row>
    <row r="542" ht="16.5">
      <c r="AI542" s="87"/>
    </row>
    <row r="543" ht="16.5">
      <c r="AI543" s="87"/>
    </row>
    <row r="544" ht="16.5">
      <c r="AI544" s="87"/>
    </row>
    <row r="545" ht="16.5">
      <c r="AI545" s="87"/>
    </row>
    <row r="546" ht="16.5">
      <c r="AI546" s="87"/>
    </row>
    <row r="547" ht="16.5">
      <c r="AI547" s="87"/>
    </row>
    <row r="548" ht="16.5">
      <c r="AI548" s="87"/>
    </row>
    <row r="549" ht="16.5">
      <c r="AI549" s="87"/>
    </row>
    <row r="550" ht="16.5">
      <c r="AI550" s="87"/>
    </row>
    <row r="551" ht="16.5">
      <c r="AI551" s="87"/>
    </row>
    <row r="552" ht="16.5">
      <c r="AI552" s="87"/>
    </row>
    <row r="553" ht="16.5">
      <c r="AI553" s="87"/>
    </row>
    <row r="554" ht="16.5">
      <c r="AI554" s="87"/>
    </row>
    <row r="555" ht="16.5">
      <c r="AI555" s="87"/>
    </row>
    <row r="556" ht="16.5">
      <c r="AI556" s="87"/>
    </row>
    <row r="557" ht="16.5">
      <c r="AI557" s="87"/>
    </row>
    <row r="558" ht="16.5">
      <c r="AI558" s="87"/>
    </row>
    <row r="559" ht="16.5">
      <c r="AI559" s="87"/>
    </row>
    <row r="560" ht="16.5">
      <c r="AI560" s="87"/>
    </row>
    <row r="561" ht="16.5">
      <c r="AI561" s="87"/>
    </row>
    <row r="562" ht="16.5">
      <c r="AI562" s="87"/>
    </row>
    <row r="563" ht="16.5">
      <c r="AI563" s="87"/>
    </row>
    <row r="564" ht="16.5">
      <c r="AI564" s="87"/>
    </row>
    <row r="565" ht="16.5">
      <c r="AI565" s="87"/>
    </row>
    <row r="566" ht="16.5">
      <c r="AI566" s="87"/>
    </row>
    <row r="567" ht="16.5">
      <c r="AI567" s="87"/>
    </row>
    <row r="568" ht="16.5">
      <c r="AI568" s="87"/>
    </row>
    <row r="569" ht="16.5">
      <c r="AI569" s="87"/>
    </row>
    <row r="570" ht="16.5">
      <c r="AI570" s="87"/>
    </row>
    <row r="571" ht="16.5">
      <c r="AI571" s="87"/>
    </row>
    <row r="572" ht="16.5">
      <c r="AI572" s="87"/>
    </row>
    <row r="573" ht="16.5">
      <c r="AI573" s="87"/>
    </row>
    <row r="574" ht="16.5">
      <c r="AI574" s="87"/>
    </row>
    <row r="575" ht="16.5">
      <c r="AI575" s="87"/>
    </row>
    <row r="576" ht="16.5">
      <c r="AI576" s="87"/>
    </row>
    <row r="577" ht="16.5">
      <c r="AI577" s="87"/>
    </row>
    <row r="578" ht="16.5">
      <c r="AI578" s="87"/>
    </row>
    <row r="579" ht="16.5">
      <c r="AI579" s="87"/>
    </row>
    <row r="580" ht="16.5">
      <c r="AI580" s="87"/>
    </row>
    <row r="581" ht="16.5">
      <c r="AI581" s="87"/>
    </row>
    <row r="582" ht="16.5">
      <c r="AI582" s="87"/>
    </row>
    <row r="583" ht="16.5">
      <c r="AI583" s="87"/>
    </row>
    <row r="584" ht="16.5">
      <c r="AI584" s="87"/>
    </row>
    <row r="585" ht="16.5">
      <c r="AI585" s="87"/>
    </row>
    <row r="586" ht="16.5">
      <c r="AI586" s="87"/>
    </row>
    <row r="587" ht="16.5">
      <c r="AI587" s="87"/>
    </row>
    <row r="588" ht="16.5">
      <c r="AI588" s="87"/>
    </row>
    <row r="589" ht="16.5">
      <c r="AI589" s="87"/>
    </row>
    <row r="590" ht="16.5">
      <c r="AI590" s="87"/>
    </row>
    <row r="591" ht="16.5">
      <c r="AI591" s="87"/>
    </row>
    <row r="592" ht="16.5">
      <c r="AI592" s="87"/>
    </row>
    <row r="593" ht="16.5">
      <c r="AI593" s="87"/>
    </row>
    <row r="594" ht="16.5">
      <c r="AI594" s="87"/>
    </row>
    <row r="595" ht="16.5">
      <c r="AI595" s="87"/>
    </row>
    <row r="596" ht="16.5">
      <c r="AI596" s="87"/>
    </row>
    <row r="597" ht="16.5">
      <c r="AI597" s="87"/>
    </row>
    <row r="598" ht="16.5">
      <c r="AI598" s="87"/>
    </row>
    <row r="599" ht="16.5">
      <c r="AI599" s="87"/>
    </row>
    <row r="600" ht="16.5">
      <c r="AI600" s="87"/>
    </row>
    <row r="601" ht="16.5">
      <c r="AI601" s="87"/>
    </row>
    <row r="602" ht="16.5">
      <c r="AI602" s="87"/>
    </row>
    <row r="603" ht="16.5">
      <c r="AI603" s="87"/>
    </row>
    <row r="604" ht="16.5">
      <c r="AI604" s="87"/>
    </row>
    <row r="605" ht="16.5">
      <c r="AI605" s="87"/>
    </row>
    <row r="606" ht="16.5">
      <c r="AI606" s="87"/>
    </row>
    <row r="607" ht="16.5">
      <c r="AI607" s="87"/>
    </row>
    <row r="608" ht="16.5">
      <c r="AI608" s="87"/>
    </row>
    <row r="609" ht="16.5">
      <c r="AI609" s="87"/>
    </row>
    <row r="610" ht="16.5">
      <c r="AI610" s="87"/>
    </row>
    <row r="611" ht="16.5">
      <c r="AI611" s="87"/>
    </row>
    <row r="612" ht="16.5">
      <c r="AI612" s="87"/>
    </row>
    <row r="613" ht="16.5">
      <c r="AI613" s="87"/>
    </row>
    <row r="614" ht="16.5">
      <c r="AI614" s="87"/>
    </row>
    <row r="615" ht="16.5">
      <c r="AI615" s="87"/>
    </row>
    <row r="616" ht="16.5">
      <c r="AI616" s="87"/>
    </row>
    <row r="617" ht="16.5">
      <c r="AI617" s="87"/>
    </row>
    <row r="618" ht="16.5">
      <c r="AI618" s="87"/>
    </row>
    <row r="619" ht="16.5">
      <c r="AI619" s="87"/>
    </row>
    <row r="620" ht="16.5">
      <c r="AI620" s="87"/>
    </row>
    <row r="621" ht="16.5">
      <c r="AI621" s="87"/>
    </row>
    <row r="622" ht="16.5">
      <c r="AI622" s="87"/>
    </row>
    <row r="623" ht="16.5">
      <c r="AI623" s="87"/>
    </row>
    <row r="624" ht="16.5">
      <c r="AI624" s="87"/>
    </row>
    <row r="625" ht="16.5">
      <c r="AI625" s="87"/>
    </row>
    <row r="626" ht="16.5">
      <c r="AI626" s="87"/>
    </row>
    <row r="627" ht="16.5">
      <c r="AI627" s="87"/>
    </row>
    <row r="628" ht="16.5">
      <c r="AI628" s="87"/>
    </row>
    <row r="629" ht="16.5">
      <c r="AI629" s="87"/>
    </row>
    <row r="630" ht="16.5">
      <c r="AI630" s="87"/>
    </row>
    <row r="631" ht="16.5">
      <c r="AI631" s="87"/>
    </row>
    <row r="632" ht="16.5">
      <c r="AI632" s="87"/>
    </row>
    <row r="633" ht="16.5">
      <c r="AI633" s="87"/>
    </row>
    <row r="634" ht="16.5">
      <c r="AI634" s="87"/>
    </row>
    <row r="635" ht="16.5">
      <c r="AI635" s="87"/>
    </row>
    <row r="636" ht="16.5">
      <c r="AI636" s="87"/>
    </row>
    <row r="637" ht="16.5">
      <c r="AI637" s="87"/>
    </row>
    <row r="638" ht="16.5">
      <c r="AI638" s="87"/>
    </row>
    <row r="639" ht="16.5">
      <c r="AI639" s="87"/>
    </row>
    <row r="640" ht="16.5">
      <c r="AI640" s="87"/>
    </row>
    <row r="641" ht="16.5">
      <c r="AI641" s="87"/>
    </row>
    <row r="642" ht="16.5">
      <c r="AI642" s="87"/>
    </row>
    <row r="643" ht="16.5">
      <c r="AI643" s="87"/>
    </row>
    <row r="644" ht="16.5">
      <c r="AI644" s="87"/>
    </row>
    <row r="645" ht="16.5">
      <c r="AI645" s="87"/>
    </row>
    <row r="646" ht="16.5">
      <c r="AI646" s="87"/>
    </row>
    <row r="647" ht="16.5">
      <c r="AI647" s="87"/>
    </row>
    <row r="648" ht="16.5">
      <c r="AI648" s="87"/>
    </row>
    <row r="649" ht="16.5">
      <c r="AI649" s="87"/>
    </row>
    <row r="650" ht="16.5">
      <c r="AI650" s="87"/>
    </row>
    <row r="651" ht="16.5">
      <c r="AI651" s="87"/>
    </row>
    <row r="652" ht="16.5">
      <c r="AI652" s="87"/>
    </row>
    <row r="653" ht="16.5">
      <c r="AI653" s="87"/>
    </row>
    <row r="654" ht="16.5">
      <c r="AI654" s="87"/>
    </row>
    <row r="655" ht="16.5">
      <c r="AI655" s="87"/>
    </row>
    <row r="656" ht="16.5">
      <c r="AI656" s="87"/>
    </row>
    <row r="657" ht="16.5">
      <c r="AI657" s="87"/>
    </row>
    <row r="658" ht="16.5">
      <c r="AI658" s="87"/>
    </row>
    <row r="659" ht="16.5">
      <c r="AI659" s="87"/>
    </row>
    <row r="660" ht="16.5">
      <c r="AI660" s="87"/>
    </row>
    <row r="661" ht="16.5">
      <c r="AI661" s="87"/>
    </row>
    <row r="662" ht="16.5">
      <c r="AI662" s="87"/>
    </row>
    <row r="663" ht="16.5">
      <c r="AI663" s="87"/>
    </row>
    <row r="664" ht="16.5">
      <c r="AI664" s="87"/>
    </row>
    <row r="665" ht="16.5">
      <c r="AI665" s="87"/>
    </row>
    <row r="666" ht="16.5">
      <c r="AI666" s="87"/>
    </row>
    <row r="667" ht="16.5">
      <c r="AI667" s="87"/>
    </row>
    <row r="668" ht="16.5">
      <c r="AI668" s="87"/>
    </row>
    <row r="669" ht="16.5">
      <c r="AI669" s="87"/>
    </row>
    <row r="670" ht="16.5">
      <c r="AI670" s="87"/>
    </row>
    <row r="671" ht="16.5">
      <c r="AI671" s="87"/>
    </row>
    <row r="672" ht="16.5">
      <c r="AI672" s="87"/>
    </row>
    <row r="673" ht="16.5">
      <c r="AI673" s="87"/>
    </row>
    <row r="674" ht="16.5">
      <c r="AI674" s="87"/>
    </row>
    <row r="675" ht="16.5">
      <c r="AI675" s="87"/>
    </row>
    <row r="676" ht="16.5">
      <c r="AI676" s="87"/>
    </row>
    <row r="677" ht="16.5">
      <c r="AI677" s="87"/>
    </row>
    <row r="678" ht="16.5">
      <c r="AI678" s="87"/>
    </row>
    <row r="679" ht="16.5">
      <c r="AI679" s="87"/>
    </row>
    <row r="680" ht="16.5">
      <c r="AI680" s="87"/>
    </row>
    <row r="681" ht="16.5">
      <c r="AI681" s="87"/>
    </row>
    <row r="682" ht="16.5">
      <c r="AI682" s="87"/>
    </row>
    <row r="683" ht="16.5">
      <c r="AI683" s="87"/>
    </row>
    <row r="684" ht="16.5">
      <c r="AI684" s="87"/>
    </row>
    <row r="685" ht="16.5">
      <c r="AI685" s="87"/>
    </row>
    <row r="686" ht="16.5">
      <c r="AI686" s="87"/>
    </row>
    <row r="687" ht="16.5">
      <c r="AI687" s="87"/>
    </row>
    <row r="688" ht="16.5">
      <c r="AI688" s="87"/>
    </row>
    <row r="689" ht="16.5">
      <c r="AI689" s="87"/>
    </row>
    <row r="690" ht="16.5">
      <c r="AI690" s="87"/>
    </row>
    <row r="691" ht="16.5">
      <c r="AI691" s="87"/>
    </row>
    <row r="692" ht="16.5">
      <c r="AI692" s="87"/>
    </row>
    <row r="693" ht="16.5">
      <c r="AI693" s="87"/>
    </row>
    <row r="694" ht="16.5">
      <c r="AI694" s="87"/>
    </row>
    <row r="695" ht="16.5">
      <c r="AI695" s="87"/>
    </row>
    <row r="696" ht="16.5">
      <c r="AI696" s="87"/>
    </row>
    <row r="697" ht="16.5">
      <c r="AI697" s="87"/>
    </row>
    <row r="698" ht="16.5">
      <c r="AI698" s="87"/>
    </row>
    <row r="699" ht="16.5">
      <c r="AI699" s="87"/>
    </row>
    <row r="700" ht="16.5">
      <c r="AI700" s="87"/>
    </row>
    <row r="701" ht="16.5">
      <c r="AI701" s="87"/>
    </row>
    <row r="702" ht="16.5">
      <c r="AI702" s="87"/>
    </row>
    <row r="703" ht="16.5">
      <c r="AI703" s="87"/>
    </row>
    <row r="704" ht="16.5">
      <c r="AI704" s="87"/>
    </row>
    <row r="705" ht="16.5">
      <c r="AI705" s="87"/>
    </row>
    <row r="706" ht="16.5">
      <c r="AI706" s="87"/>
    </row>
    <row r="707" ht="16.5">
      <c r="AI707" s="87"/>
    </row>
    <row r="708" ht="16.5">
      <c r="AI708" s="87"/>
    </row>
    <row r="709" ht="16.5">
      <c r="AI709" s="87"/>
    </row>
    <row r="710" ht="16.5">
      <c r="AI710" s="87"/>
    </row>
    <row r="711" ht="16.5">
      <c r="AI711" s="87"/>
    </row>
    <row r="712" ht="16.5">
      <c r="AI712" s="87"/>
    </row>
    <row r="713" ht="16.5">
      <c r="AI713" s="87"/>
    </row>
    <row r="714" ht="16.5">
      <c r="AI714" s="87"/>
    </row>
    <row r="715" ht="16.5">
      <c r="AI715" s="87"/>
    </row>
    <row r="716" ht="16.5">
      <c r="AI716" s="87"/>
    </row>
    <row r="717" ht="16.5">
      <c r="AI717" s="87"/>
    </row>
    <row r="718" ht="16.5">
      <c r="AI718" s="87"/>
    </row>
    <row r="719" ht="16.5">
      <c r="AI719" s="87"/>
    </row>
    <row r="720" ht="16.5">
      <c r="AI720" s="87"/>
    </row>
    <row r="721" ht="16.5">
      <c r="AI721" s="87"/>
    </row>
    <row r="722" ht="16.5">
      <c r="AI722" s="87"/>
    </row>
    <row r="723" ht="16.5">
      <c r="AI723" s="87"/>
    </row>
    <row r="724" ht="16.5">
      <c r="AI724" s="87"/>
    </row>
    <row r="725" ht="16.5">
      <c r="AI725" s="87"/>
    </row>
    <row r="726" ht="16.5">
      <c r="AI726" s="87"/>
    </row>
    <row r="727" ht="16.5">
      <c r="AI727" s="87"/>
    </row>
    <row r="728" ht="16.5">
      <c r="AI728" s="87"/>
    </row>
    <row r="729" ht="16.5">
      <c r="AI729" s="87"/>
    </row>
    <row r="730" ht="16.5">
      <c r="AI730" s="87"/>
    </row>
    <row r="731" ht="16.5">
      <c r="AI731" s="87"/>
    </row>
    <row r="732" ht="16.5">
      <c r="AI732" s="87"/>
    </row>
    <row r="733" ht="16.5">
      <c r="AI733" s="87"/>
    </row>
    <row r="734" ht="16.5">
      <c r="AI734" s="87"/>
    </row>
    <row r="735" ht="16.5">
      <c r="AI735" s="87"/>
    </row>
    <row r="736" ht="16.5">
      <c r="AI736" s="87"/>
    </row>
    <row r="737" ht="16.5">
      <c r="AI737" s="87"/>
    </row>
    <row r="738" ht="16.5">
      <c r="AI738" s="87"/>
    </row>
    <row r="739" ht="16.5">
      <c r="AI739" s="87"/>
    </row>
    <row r="740" ht="16.5">
      <c r="AI740" s="87"/>
    </row>
    <row r="741" ht="16.5">
      <c r="AI741" s="87"/>
    </row>
    <row r="742" ht="16.5">
      <c r="AI742" s="87"/>
    </row>
    <row r="743" ht="16.5">
      <c r="AI743" s="87"/>
    </row>
    <row r="744" ht="16.5">
      <c r="AI744" s="87"/>
    </row>
    <row r="745" ht="16.5">
      <c r="AI745" s="87"/>
    </row>
    <row r="746" ht="16.5">
      <c r="AI746" s="87"/>
    </row>
    <row r="747" ht="16.5">
      <c r="AI747" s="87"/>
    </row>
    <row r="748" ht="16.5">
      <c r="AI748" s="87"/>
    </row>
    <row r="749" ht="16.5">
      <c r="AI749" s="87"/>
    </row>
    <row r="750" ht="16.5">
      <c r="AI750" s="87"/>
    </row>
    <row r="751" ht="16.5">
      <c r="AI751" s="87"/>
    </row>
    <row r="752" ht="16.5">
      <c r="AI752" s="87"/>
    </row>
    <row r="753" ht="16.5">
      <c r="AI753" s="87"/>
    </row>
    <row r="754" ht="16.5">
      <c r="AI754" s="87"/>
    </row>
    <row r="755" ht="16.5">
      <c r="AI755" s="87"/>
    </row>
    <row r="756" ht="16.5">
      <c r="AI756" s="87"/>
    </row>
    <row r="757" ht="16.5">
      <c r="AI757" s="87"/>
    </row>
    <row r="758" ht="16.5">
      <c r="AI758" s="87"/>
    </row>
    <row r="759" ht="16.5">
      <c r="AI759" s="87"/>
    </row>
    <row r="760" ht="16.5">
      <c r="AI760" s="87"/>
    </row>
    <row r="761" ht="16.5">
      <c r="AI761" s="87"/>
    </row>
    <row r="762" ht="16.5">
      <c r="AI762" s="87"/>
    </row>
    <row r="763" ht="16.5">
      <c r="AI763" s="87"/>
    </row>
    <row r="764" ht="16.5">
      <c r="AI764" s="87"/>
    </row>
    <row r="765" ht="16.5">
      <c r="AI765" s="87"/>
    </row>
    <row r="766" ht="16.5">
      <c r="AI766" s="87"/>
    </row>
    <row r="767" ht="16.5">
      <c r="AI767" s="87"/>
    </row>
    <row r="768" ht="16.5">
      <c r="AI768" s="87"/>
    </row>
    <row r="769" ht="16.5">
      <c r="AI769" s="87"/>
    </row>
    <row r="770" ht="16.5">
      <c r="AI770" s="87"/>
    </row>
    <row r="771" ht="16.5">
      <c r="AI771" s="87"/>
    </row>
    <row r="772" ht="16.5">
      <c r="AI772" s="87"/>
    </row>
    <row r="773" ht="16.5">
      <c r="AI773" s="87"/>
    </row>
    <row r="774" ht="16.5">
      <c r="AI774" s="87"/>
    </row>
    <row r="775" ht="16.5">
      <c r="AI775" s="87"/>
    </row>
    <row r="776" ht="16.5">
      <c r="AI776" s="87"/>
    </row>
    <row r="777" ht="16.5">
      <c r="AI777" s="87"/>
    </row>
    <row r="778" ht="16.5">
      <c r="AI778" s="87"/>
    </row>
    <row r="779" ht="16.5">
      <c r="AI779" s="87"/>
    </row>
    <row r="780" ht="16.5">
      <c r="AI780" s="87"/>
    </row>
    <row r="781" ht="16.5">
      <c r="AI781" s="87"/>
    </row>
    <row r="782" ht="16.5">
      <c r="AI782" s="87"/>
    </row>
    <row r="783" ht="16.5">
      <c r="AI783" s="87"/>
    </row>
    <row r="784" ht="16.5">
      <c r="AI784" s="87"/>
    </row>
    <row r="785" ht="16.5">
      <c r="AI785" s="87"/>
    </row>
    <row r="786" ht="16.5">
      <c r="AI786" s="87"/>
    </row>
    <row r="787" ht="16.5">
      <c r="AI787" s="87"/>
    </row>
    <row r="788" ht="16.5">
      <c r="AI788" s="87"/>
    </row>
    <row r="789" ht="16.5">
      <c r="AI789" s="87"/>
    </row>
    <row r="790" ht="16.5">
      <c r="AI790" s="87"/>
    </row>
    <row r="791" ht="16.5">
      <c r="AI791" s="87"/>
    </row>
    <row r="792" ht="16.5">
      <c r="AI792" s="87"/>
    </row>
    <row r="793" ht="16.5">
      <c r="AI793" s="87"/>
    </row>
    <row r="794" ht="16.5">
      <c r="AI794" s="87"/>
    </row>
    <row r="795" ht="16.5">
      <c r="AI795" s="87"/>
    </row>
    <row r="796" ht="16.5">
      <c r="AI796" s="87"/>
    </row>
    <row r="797" ht="16.5">
      <c r="AI797" s="87"/>
    </row>
    <row r="798" ht="16.5">
      <c r="AI798" s="87"/>
    </row>
    <row r="799" ht="16.5">
      <c r="AI799" s="87"/>
    </row>
    <row r="800" ht="16.5">
      <c r="AI800" s="87"/>
    </row>
    <row r="801" ht="16.5">
      <c r="AI801" s="87"/>
    </row>
    <row r="802" ht="16.5">
      <c r="AI802" s="87"/>
    </row>
    <row r="803" ht="16.5">
      <c r="AI803" s="87"/>
    </row>
    <row r="804" ht="16.5">
      <c r="AI804" s="87"/>
    </row>
    <row r="805" ht="16.5">
      <c r="AI805" s="87"/>
    </row>
    <row r="806" ht="16.5">
      <c r="AI806" s="87"/>
    </row>
    <row r="807" ht="16.5">
      <c r="AI807" s="87"/>
    </row>
    <row r="808" ht="16.5">
      <c r="AI808" s="87"/>
    </row>
    <row r="809" ht="16.5">
      <c r="AI809" s="87"/>
    </row>
    <row r="810" ht="16.5">
      <c r="AI810" s="87"/>
    </row>
    <row r="811" ht="16.5">
      <c r="AI811" s="87"/>
    </row>
    <row r="812" ht="16.5">
      <c r="AI812" s="87"/>
    </row>
    <row r="813" ht="16.5">
      <c r="AI813" s="87"/>
    </row>
    <row r="814" ht="16.5">
      <c r="AI814" s="87"/>
    </row>
    <row r="815" ht="16.5">
      <c r="AI815" s="87"/>
    </row>
    <row r="816" ht="16.5">
      <c r="AI816" s="87"/>
    </row>
    <row r="817" ht="16.5">
      <c r="AI817" s="87"/>
    </row>
    <row r="818" ht="16.5">
      <c r="AI818" s="87"/>
    </row>
    <row r="819" ht="16.5">
      <c r="AI819" s="87"/>
    </row>
    <row r="820" ht="16.5">
      <c r="AI820" s="87"/>
    </row>
    <row r="821" ht="16.5">
      <c r="AI821" s="87"/>
    </row>
    <row r="822" ht="16.5">
      <c r="AI822" s="87"/>
    </row>
  </sheetData>
  <sheetProtection formatCells="0" formatColumns="0" formatRows="0"/>
  <mergeCells count="25">
    <mergeCell ref="S1:AI2"/>
    <mergeCell ref="X4:AD4"/>
    <mergeCell ref="F4:N4"/>
    <mergeCell ref="W3:AE3"/>
    <mergeCell ref="Q3:U3"/>
    <mergeCell ref="D3:P3"/>
    <mergeCell ref="AA15:AG15"/>
    <mergeCell ref="O4:Q4"/>
    <mergeCell ref="C4:E4"/>
    <mergeCell ref="Y36:AG36"/>
    <mergeCell ref="S6:Y6"/>
    <mergeCell ref="K6:Q6"/>
    <mergeCell ref="K15:Q15"/>
    <mergeCell ref="C6:I6"/>
    <mergeCell ref="AA6:AG6"/>
    <mergeCell ref="C34:AF34"/>
    <mergeCell ref="C39:AG41"/>
    <mergeCell ref="C36:X37"/>
    <mergeCell ref="S15:Y15"/>
    <mergeCell ref="S24:Y24"/>
    <mergeCell ref="C15:I15"/>
    <mergeCell ref="AA24:AG24"/>
    <mergeCell ref="K24:Q24"/>
    <mergeCell ref="C24:I24"/>
    <mergeCell ref="Y37:AG37"/>
  </mergeCells>
  <conditionalFormatting sqref="AI4:AI7 AI15:AI23 AI9:AI13 AI25:AI42">
    <cfRule type="expression" priority="1285" dxfId="9" stopIfTrue="1">
      <formula>$P$3&gt;5000</formula>
    </cfRule>
  </conditionalFormatting>
  <conditionalFormatting sqref="C8:I13 C17:I22 C26:I31 K8:Q13 S8:Y13 K17:Q22 K26:Q31 S17:Y22 S26:Y31 AA26:AG31 AA17:AG22 AA8:AG13">
    <cfRule type="cellIs" priority="1428" dxfId="10" operator="equal" stopIfTrue="1">
      <formula>$AI$24</formula>
    </cfRule>
    <cfRule type="expression" priority="1429" dxfId="11" stopIfTrue="1">
      <formula>C8=$AI$8</formula>
    </cfRule>
    <cfRule type="expression" priority="1430" dxfId="12" stopIfTrue="1">
      <formula>AND($J$15,MATCH(C8,Posible_parto,0)&gt;0)</formula>
    </cfRule>
    <cfRule type="expression" priority="1431" dxfId="13" stopIfTrue="1">
      <formula>AND(OR(C8&lt;$F$4,C8&gt;$AI$24),$J$30=TRUE)</formula>
    </cfRule>
    <cfRule type="expression" priority="1432" dxfId="14" stopIfTrue="1">
      <formula>AND($J$6,MATCH(C8,Días_Fertil,0)&gt;0)</formula>
    </cfRule>
    <cfRule type="expression" priority="1433" dxfId="15" stopIfTrue="1">
      <formula>IF(WEEKDAY(C8)=1,TRUE,FALSE)</formula>
    </cfRule>
    <cfRule type="cellIs" priority="1434" dxfId="16" operator="equal" stopIfTrue="1">
      <formula>0</formula>
    </cfRule>
    <cfRule type="expression" priority="1435" dxfId="17" stopIfTrue="1">
      <formula>IF(WEEKDAY(C8)=7,TRUE,FALSE)</formula>
    </cfRule>
  </conditionalFormatting>
  <dataValidations count="6">
    <dataValidation errorStyle="warning" type="date" operator="lessThan" allowBlank="1" showInputMessage="1" showErrorMessage="1" errorTitle="Compruebe fechas" error="Fecha inicial y final no superior a un año&#10;" sqref="AI24">
      <formula1>DATE(YEAR(AI24)+1,MONTH(AI24),DAY(AI24)+2)</formula1>
    </dataValidation>
    <dataValidation errorStyle="information" type="whole" operator="equal" allowBlank="1" sqref="AI25:AI42 AI9:AI13 AI4:AI7 J15 AI15:AI23 J6">
      <formula1>15500</formula1>
    </dataValidation>
    <dataValidation type="list" operator="equal" allowBlank="1" showDropDown="1" showInputMessage="1" showErrorMessage="1" sqref="J30">
      <formula1>"VERDADERO,FALSO"</formula1>
    </dataValidation>
    <dataValidation type="list" allowBlank="1" showInputMessage="1" showErrorMessage="1" sqref="X4:AD4">
      <formula1>"28,29,30,31,32,33,34,35"</formula1>
    </dataValidation>
    <dataValidation type="date" allowBlank="1" showInputMessage="1" showErrorMessage="1" errorTitle="COMPRUEBE EL AÑO INTRODUCIDO" error="COMPRUEBE AÑO DE EMBARAZO&#10;&#10;&#10;&#10;" sqref="F4:N4">
      <formula1>DATE(YEAR(TODAY())-50,1,1)</formula1>
      <formula2>DATE(YEAR(TODAY())+25,1,1)</formula2>
    </dataValidation>
    <dataValidation operator="equal" allowBlank="1" showInputMessage="1" showErrorMessage="1" errorTitle="Introduzca el año correctamente" error="Año diferente a la fecha de inicio clase.&#10;" sqref="Q3 C2"/>
  </dataValidations>
  <printOptions horizontalCentered="1"/>
  <pageMargins left="0.1968503937007874" right="0" top="0" bottom="0.7480314960629921" header="0" footer="0.31496062992125984"/>
  <pageSetup fitToHeight="1" fitToWidth="1" horizontalDpi="600" verticalDpi="600" orientation="landscape" paperSize="9" scale="93" r:id="rId3"/>
  <ignoredErrors>
    <ignoredError sqref="AI15:AI24 AI25:AI41 AI4:AI12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Calendario Embarazo</dc:title>
  <dc:subject>Plantilla de excel</dc:subject>
  <dc:creator/>
  <cp:keywords>Plantillas</cp:keywords>
  <dc:description/>
  <cp:lastModifiedBy/>
  <dcterms:created xsi:type="dcterms:W3CDTF">2017-01-15T16:21:30Z</dcterms:created>
  <dcterms:modified xsi:type="dcterms:W3CDTF">2019-10-08T12:07:35Z</dcterms:modified>
  <cp:category/>
  <cp:version/>
  <cp:contentType/>
  <cp:contentStatus/>
</cp:coreProperties>
</file>